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éltányos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<sst xmlns="http://schemas.openxmlformats.org/spreadsheetml/2006/main" count="80" uniqueCount="63">
  <si>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MSc végzősök</t>
  </si>
  <si>
    <t>2/1</t>
  </si>
  <si>
    <t>1</t>
  </si>
  <si>
    <t>2/2</t>
  </si>
  <si>
    <t>2/3</t>
  </si>
  <si>
    <t>4</t>
  </si>
  <si>
    <t>kiadott fokozatok</t>
  </si>
  <si>
    <t>5/1</t>
  </si>
  <si>
    <t>PhD (vagy ekvivalens)</t>
  </si>
  <si>
    <t>DSC</t>
  </si>
  <si>
    <t>5/2</t>
  </si>
  <si>
    <t>5/3</t>
  </si>
  <si>
    <t>2004/2005</t>
  </si>
  <si>
    <t>2005/2006</t>
  </si>
  <si>
    <t>2006/2007</t>
  </si>
  <si>
    <t>doktoranduszok 2005/2006-ban</t>
  </si>
  <si>
    <t>doktoranduszok 2004/2005-ben</t>
  </si>
  <si>
    <t>doktoranduszok 2006/2007-ben</t>
  </si>
  <si>
    <t>szempont</t>
  </si>
  <si>
    <t>BCE</t>
  </si>
  <si>
    <t>BME</t>
  </si>
  <si>
    <t>DE</t>
  </si>
  <si>
    <t>DRHE</t>
  </si>
  <si>
    <t>ELTE</t>
  </si>
  <si>
    <t>EHE</t>
  </si>
  <si>
    <t>KE</t>
  </si>
  <si>
    <t>KGRE</t>
  </si>
  <si>
    <t>CEU</t>
  </si>
  <si>
    <t>LFZE</t>
  </si>
  <si>
    <t>MKE</t>
  </si>
  <si>
    <t>ME</t>
  </si>
  <si>
    <t>NyME</t>
  </si>
  <si>
    <t>ORZsE</t>
  </si>
  <si>
    <t>PPKE</t>
  </si>
  <si>
    <t>PTE</t>
  </si>
  <si>
    <t>SE</t>
  </si>
  <si>
    <t>SzIE</t>
  </si>
  <si>
    <t>SzE</t>
  </si>
  <si>
    <t>SzTE</t>
  </si>
  <si>
    <t>SzFE</t>
  </si>
  <si>
    <t>PE</t>
  </si>
  <si>
    <t>ZMNE</t>
  </si>
  <si>
    <t>I. évfolyamon</t>
  </si>
  <si>
    <t>II. évfolyamon</t>
  </si>
  <si>
    <t>III. évfolyamon</t>
  </si>
  <si>
    <t>(nappali tagozaton)</t>
  </si>
  <si>
    <r>
      <t xml:space="preserve">MTA tag </t>
    </r>
    <r>
      <rPr>
        <sz val="8"/>
        <rFont val="Arial CE"/>
        <family val="0"/>
      </rPr>
      <t>(rendes tagja)</t>
    </r>
  </si>
  <si>
    <t>MOME</t>
  </si>
  <si>
    <t>3</t>
  </si>
  <si>
    <t>doktori iskolák száma</t>
  </si>
  <si>
    <t>összesen</t>
  </si>
  <si>
    <t>szempont alapján jut:</t>
  </si>
  <si>
    <t>Összesen</t>
  </si>
  <si>
    <t>súly</t>
  </si>
  <si>
    <t>kerethányad</t>
  </si>
  <si>
    <t>egységszorzó</t>
  </si>
  <si>
    <t>felosztható</t>
  </si>
  <si>
    <t>5. Összesen (5/1+5/2*3+5/3*5)</t>
  </si>
  <si>
    <t>intézményi számított:</t>
  </si>
  <si>
    <t>intézményi kerekített:</t>
  </si>
  <si>
    <t>2006. évi keret</t>
  </si>
  <si>
    <t>eltérés 2006-hoz képest [%]</t>
  </si>
  <si>
    <t>kompenzált: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</si>
</sst>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mmm/yyyy"/>
    <numFmt numFmtId="178" formatCode="0.0%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6" fontId="0" fillId="0" borderId="0" xfId="0" applyNumberFormat="1" applyFill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3" borderId="0" xfId="0" applyFill="1" applyAlignment="1">
      <alignment/>
    </xf>
    <xf numFmtId="173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3" fillId="3" borderId="2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166" fontId="6" fillId="4" borderId="4" xfId="0" applyNumberFormat="1" applyFont="1" applyFill="1" applyBorder="1" applyAlignment="1">
      <alignment/>
    </xf>
    <xf numFmtId="1" fontId="6" fillId="4" borderId="4" xfId="0" applyNumberFormat="1" applyFont="1" applyFill="1" applyBorder="1" applyAlignment="1">
      <alignment/>
    </xf>
    <xf numFmtId="1" fontId="6" fillId="4" borderId="5" xfId="0" applyNumberFormat="1" applyFont="1" applyFill="1" applyBorder="1" applyAlignment="1">
      <alignment/>
    </xf>
    <xf numFmtId="9" fontId="0" fillId="2" borderId="0" xfId="0" applyNumberFormat="1" applyFill="1" applyAlignment="1">
      <alignment/>
    </xf>
    <xf numFmtId="1" fontId="3" fillId="0" borderId="4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3.625" style="0" bestFit="1" customWidth="1"/>
    <col min="2" max="2" width="27.25390625" style="0" bestFit="1" customWidth="1"/>
    <col min="3" max="3" width="13.75390625" style="0" bestFit="1" customWidth="1"/>
    <col min="4" max="26" width="9.125" style="2" customWidth="1"/>
    <col min="29" max="29" width="12.25390625" style="0" bestFit="1" customWidth="1"/>
    <col min="30" max="30" width="13.75390625" style="0" bestFit="1" customWidth="1"/>
    <col min="31" max="16384" width="9.125" style="2" customWidth="1"/>
  </cols>
  <sheetData>
    <row r="1" spans="1:32" ht="29.25" customHeight="1">
      <c r="A1" s="37" t="s">
        <v>18</v>
      </c>
      <c r="B1" s="37"/>
      <c r="C1" s="37"/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  <c r="M1" s="5" t="s">
        <v>28</v>
      </c>
      <c r="N1" s="5" t="s">
        <v>29</v>
      </c>
      <c r="O1" s="5" t="s">
        <v>30</v>
      </c>
      <c r="P1" s="5" t="s">
        <v>47</v>
      </c>
      <c r="Q1" s="5" t="s">
        <v>31</v>
      </c>
      <c r="R1" s="5" t="s">
        <v>32</v>
      </c>
      <c r="S1" s="5" t="s">
        <v>33</v>
      </c>
      <c r="T1" s="5" t="s">
        <v>34</v>
      </c>
      <c r="U1" s="5" t="s">
        <v>35</v>
      </c>
      <c r="V1" s="5" t="s">
        <v>37</v>
      </c>
      <c r="W1" s="5" t="s">
        <v>38</v>
      </c>
      <c r="X1" s="5" t="s">
        <v>36</v>
      </c>
      <c r="Y1" s="5" t="s">
        <v>39</v>
      </c>
      <c r="Z1" s="5" t="s">
        <v>40</v>
      </c>
      <c r="AA1" s="24" t="s">
        <v>52</v>
      </c>
      <c r="AB1" s="24" t="s">
        <v>53</v>
      </c>
      <c r="AC1" s="24" t="s">
        <v>54</v>
      </c>
      <c r="AD1" s="24" t="s">
        <v>55</v>
      </c>
      <c r="AF1" s="5" t="s">
        <v>41</v>
      </c>
    </row>
    <row r="2" spans="1:32" ht="15.75" customHeight="1">
      <c r="A2" s="9" t="s">
        <v>2</v>
      </c>
      <c r="B2" s="2" t="s">
        <v>0</v>
      </c>
      <c r="C2" s="2" t="s">
        <v>12</v>
      </c>
      <c r="D2" s="10">
        <v>2235</v>
      </c>
      <c r="E2" s="2">
        <v>1844</v>
      </c>
      <c r="F2" s="2">
        <v>2313</v>
      </c>
      <c r="G2" s="2">
        <v>32</v>
      </c>
      <c r="H2" s="11">
        <v>3919</v>
      </c>
      <c r="I2" s="2">
        <v>16</v>
      </c>
      <c r="J2" s="2">
        <v>151</v>
      </c>
      <c r="K2" s="2">
        <v>438</v>
      </c>
      <c r="L2" s="2">
        <v>0</v>
      </c>
      <c r="M2" s="2">
        <v>158</v>
      </c>
      <c r="N2" s="2">
        <v>84</v>
      </c>
      <c r="O2" s="2">
        <v>1024</v>
      </c>
      <c r="P2" s="2">
        <v>150</v>
      </c>
      <c r="Q2" s="2">
        <v>404</v>
      </c>
      <c r="R2" s="2">
        <v>12</v>
      </c>
      <c r="S2" s="2">
        <v>926</v>
      </c>
      <c r="T2" s="2">
        <v>2261</v>
      </c>
      <c r="U2" s="2">
        <v>774</v>
      </c>
      <c r="V2" s="2">
        <v>58</v>
      </c>
      <c r="W2" s="2">
        <v>2099</v>
      </c>
      <c r="X2" s="2">
        <v>597</v>
      </c>
      <c r="Y2" s="2">
        <v>74</v>
      </c>
      <c r="Z2" s="2">
        <v>1278</v>
      </c>
      <c r="AF2" s="2">
        <v>34</v>
      </c>
    </row>
    <row r="3" spans="1:32" ht="12.75">
      <c r="A3" s="2"/>
      <c r="B3" s="2"/>
      <c r="C3" s="2" t="s">
        <v>13</v>
      </c>
      <c r="D3" s="10">
        <v>2299</v>
      </c>
      <c r="E3" s="2">
        <v>2017</v>
      </c>
      <c r="F3" s="2">
        <v>2417</v>
      </c>
      <c r="G3" s="2">
        <v>51</v>
      </c>
      <c r="H3" s="11">
        <v>4288</v>
      </c>
      <c r="I3" s="2">
        <v>19</v>
      </c>
      <c r="J3" s="2">
        <v>120</v>
      </c>
      <c r="K3" s="2">
        <v>586</v>
      </c>
      <c r="L3" s="2">
        <v>171</v>
      </c>
      <c r="M3" s="2">
        <v>135</v>
      </c>
      <c r="N3" s="2">
        <v>115</v>
      </c>
      <c r="O3" s="2">
        <v>1194</v>
      </c>
      <c r="P3" s="2">
        <v>155</v>
      </c>
      <c r="Q3" s="2">
        <v>421</v>
      </c>
      <c r="R3" s="2">
        <v>14</v>
      </c>
      <c r="S3" s="2">
        <v>951</v>
      </c>
      <c r="T3" s="2">
        <v>2503</v>
      </c>
      <c r="U3" s="2">
        <v>787</v>
      </c>
      <c r="V3" s="2">
        <v>157</v>
      </c>
      <c r="W3" s="2">
        <v>2267</v>
      </c>
      <c r="X3" s="2">
        <v>609</v>
      </c>
      <c r="Y3" s="2">
        <v>29</v>
      </c>
      <c r="Z3" s="2">
        <v>1254</v>
      </c>
      <c r="AF3" s="2">
        <v>33</v>
      </c>
    </row>
    <row r="4" spans="1:32" ht="13.5" thickBot="1">
      <c r="A4" s="4"/>
      <c r="B4" s="4"/>
      <c r="C4" s="4" t="s">
        <v>14</v>
      </c>
      <c r="D4" s="10">
        <v>1970</v>
      </c>
      <c r="E4" s="4">
        <v>2117</v>
      </c>
      <c r="F4" s="4">
        <v>2904</v>
      </c>
      <c r="G4" s="4">
        <v>51</v>
      </c>
      <c r="H4" s="12">
        <v>4349</v>
      </c>
      <c r="I4" s="4">
        <v>19</v>
      </c>
      <c r="J4" s="4">
        <v>151</v>
      </c>
      <c r="K4" s="4">
        <v>662</v>
      </c>
      <c r="L4" s="4">
        <v>205</v>
      </c>
      <c r="M4" s="4">
        <v>113</v>
      </c>
      <c r="N4" s="4">
        <v>108</v>
      </c>
      <c r="O4" s="4">
        <v>1118</v>
      </c>
      <c r="P4" s="4">
        <v>153</v>
      </c>
      <c r="Q4" s="4">
        <v>571</v>
      </c>
      <c r="R4" s="2">
        <v>11</v>
      </c>
      <c r="S4" s="4">
        <v>1047</v>
      </c>
      <c r="T4" s="4">
        <v>2608</v>
      </c>
      <c r="U4" s="4">
        <v>870</v>
      </c>
      <c r="V4" s="4">
        <v>258</v>
      </c>
      <c r="W4" s="4">
        <v>2508</v>
      </c>
      <c r="X4" s="4">
        <v>479</v>
      </c>
      <c r="Y4" s="4">
        <v>51</v>
      </c>
      <c r="Z4" s="4">
        <v>1493</v>
      </c>
      <c r="AF4" s="4">
        <v>29</v>
      </c>
    </row>
    <row r="5" spans="1:32" ht="12.75">
      <c r="A5" s="7"/>
      <c r="B5" s="8" t="s">
        <v>50</v>
      </c>
      <c r="C5" s="7"/>
      <c r="D5" s="7">
        <f aca="true" t="shared" si="0" ref="D5:Z5">SUM(D2:D4)</f>
        <v>6504</v>
      </c>
      <c r="E5" s="7">
        <f t="shared" si="0"/>
        <v>5978</v>
      </c>
      <c r="F5" s="7">
        <f t="shared" si="0"/>
        <v>7634</v>
      </c>
      <c r="G5" s="7">
        <f t="shared" si="0"/>
        <v>134</v>
      </c>
      <c r="H5" s="7">
        <f t="shared" si="0"/>
        <v>12556</v>
      </c>
      <c r="I5" s="7">
        <f t="shared" si="0"/>
        <v>54</v>
      </c>
      <c r="J5" s="7">
        <f t="shared" si="0"/>
        <v>422</v>
      </c>
      <c r="K5" s="7">
        <f t="shared" si="0"/>
        <v>1686</v>
      </c>
      <c r="L5" s="7">
        <f t="shared" si="0"/>
        <v>376</v>
      </c>
      <c r="M5" s="7">
        <f t="shared" si="0"/>
        <v>406</v>
      </c>
      <c r="N5" s="7">
        <f t="shared" si="0"/>
        <v>307</v>
      </c>
      <c r="O5" s="7">
        <f t="shared" si="0"/>
        <v>3336</v>
      </c>
      <c r="P5" s="7">
        <f t="shared" si="0"/>
        <v>458</v>
      </c>
      <c r="Q5" s="7">
        <f t="shared" si="0"/>
        <v>1396</v>
      </c>
      <c r="R5" s="7">
        <f t="shared" si="0"/>
        <v>37</v>
      </c>
      <c r="S5" s="7">
        <f t="shared" si="0"/>
        <v>2924</v>
      </c>
      <c r="T5" s="7">
        <f t="shared" si="0"/>
        <v>7372</v>
      </c>
      <c r="U5" s="7">
        <f t="shared" si="0"/>
        <v>2431</v>
      </c>
      <c r="V5" s="7">
        <f t="shared" si="0"/>
        <v>473</v>
      </c>
      <c r="W5" s="7">
        <f t="shared" si="0"/>
        <v>6874</v>
      </c>
      <c r="X5" s="7">
        <f t="shared" si="0"/>
        <v>1685</v>
      </c>
      <c r="Y5" s="7">
        <f t="shared" si="0"/>
        <v>154</v>
      </c>
      <c r="Z5" s="7">
        <f t="shared" si="0"/>
        <v>4025</v>
      </c>
      <c r="AA5" s="7">
        <f>SUM(D5:Z5)</f>
        <v>67222</v>
      </c>
      <c r="AB5" s="20">
        <v>20</v>
      </c>
      <c r="AC5" s="7">
        <f>AC$43/AB$42*AB5</f>
        <v>189.20000000000002</v>
      </c>
      <c r="AD5" s="21">
        <f>AC5/AA5</f>
        <v>0.002814554758858707</v>
      </c>
      <c r="AF5" s="7">
        <f>SUM(AF2:AF4)</f>
        <v>96</v>
      </c>
    </row>
    <row r="6" spans="1:32" ht="12.75">
      <c r="A6" s="7"/>
      <c r="B6" s="8" t="s">
        <v>51</v>
      </c>
      <c r="C6" s="7"/>
      <c r="D6" s="22">
        <f aca="true" t="shared" si="1" ref="D6:Z6">D5*$AD5</f>
        <v>18.30586415161703</v>
      </c>
      <c r="E6" s="22">
        <f t="shared" si="1"/>
        <v>16.82540834845735</v>
      </c>
      <c r="F6" s="22">
        <f t="shared" si="1"/>
        <v>21.48631102912737</v>
      </c>
      <c r="G6" s="22">
        <f t="shared" si="1"/>
        <v>0.37715033768706674</v>
      </c>
      <c r="H6" s="22">
        <f t="shared" si="1"/>
        <v>35.339549552229926</v>
      </c>
      <c r="I6" s="22">
        <f t="shared" si="1"/>
        <v>0.1519859569783702</v>
      </c>
      <c r="J6" s="22">
        <f t="shared" si="1"/>
        <v>1.1877421082383743</v>
      </c>
      <c r="K6" s="22">
        <f t="shared" si="1"/>
        <v>4.74533932343578</v>
      </c>
      <c r="L6" s="22">
        <f t="shared" si="1"/>
        <v>1.058272589330874</v>
      </c>
      <c r="M6" s="22">
        <f t="shared" si="1"/>
        <v>1.142709232096635</v>
      </c>
      <c r="N6" s="22">
        <f t="shared" si="1"/>
        <v>0.8640683109696231</v>
      </c>
      <c r="O6" s="22">
        <f t="shared" si="1"/>
        <v>9.389354675552648</v>
      </c>
      <c r="P6" s="22">
        <f t="shared" si="1"/>
        <v>1.289066079557288</v>
      </c>
      <c r="Q6" s="22">
        <f t="shared" si="1"/>
        <v>3.929118443366755</v>
      </c>
      <c r="R6" s="22">
        <f t="shared" si="1"/>
        <v>0.10413852607777216</v>
      </c>
      <c r="S6" s="22">
        <f t="shared" si="1"/>
        <v>8.22975811490286</v>
      </c>
      <c r="T6" s="22">
        <f t="shared" si="1"/>
        <v>20.74889768230639</v>
      </c>
      <c r="U6" s="22">
        <f t="shared" si="1"/>
        <v>6.842182618785517</v>
      </c>
      <c r="V6" s="22">
        <f t="shared" si="1"/>
        <v>1.3312844009401685</v>
      </c>
      <c r="W6" s="22">
        <f t="shared" si="1"/>
        <v>19.347249412394753</v>
      </c>
      <c r="X6" s="22">
        <f t="shared" si="1"/>
        <v>4.742524768676922</v>
      </c>
      <c r="Y6" s="22">
        <f t="shared" si="1"/>
        <v>0.4334414328642409</v>
      </c>
      <c r="Z6" s="22">
        <f t="shared" si="1"/>
        <v>11.328582904406296</v>
      </c>
      <c r="AA6" s="22">
        <f>SUM(D6:Z6)</f>
        <v>189.20000000000005</v>
      </c>
      <c r="AB6" s="2"/>
      <c r="AC6" s="2"/>
      <c r="AD6" s="23"/>
      <c r="AF6" s="22">
        <f>AF5*$AD5</f>
        <v>0.2701972568504359</v>
      </c>
    </row>
    <row r="7" spans="1:32" ht="12.75" customHeight="1">
      <c r="A7" s="13" t="s">
        <v>1</v>
      </c>
      <c r="B7" s="2" t="s">
        <v>16</v>
      </c>
      <c r="C7" s="2" t="s">
        <v>42</v>
      </c>
      <c r="D7" s="2">
        <v>107</v>
      </c>
      <c r="E7" s="2">
        <v>260</v>
      </c>
      <c r="F7" s="2">
        <v>303</v>
      </c>
      <c r="G7" s="2">
        <v>4</v>
      </c>
      <c r="H7" s="11">
        <v>513</v>
      </c>
      <c r="I7" s="2">
        <v>2</v>
      </c>
      <c r="J7" s="2">
        <v>10</v>
      </c>
      <c r="K7" s="2">
        <v>25</v>
      </c>
      <c r="L7" s="2">
        <v>0</v>
      </c>
      <c r="M7" s="2">
        <v>16</v>
      </c>
      <c r="N7" s="2">
        <v>5</v>
      </c>
      <c r="O7" s="2">
        <v>117</v>
      </c>
      <c r="P7" s="2">
        <v>21</v>
      </c>
      <c r="Q7" s="2">
        <v>26</v>
      </c>
      <c r="R7" s="2">
        <v>8</v>
      </c>
      <c r="S7" s="2">
        <v>85</v>
      </c>
      <c r="T7" s="2">
        <v>84</v>
      </c>
      <c r="U7" s="2">
        <v>87</v>
      </c>
      <c r="V7" s="2">
        <v>46</v>
      </c>
      <c r="W7" s="2">
        <v>240</v>
      </c>
      <c r="X7" s="2">
        <v>41</v>
      </c>
      <c r="Y7" s="2">
        <v>10</v>
      </c>
      <c r="Z7" s="2">
        <v>92</v>
      </c>
      <c r="AD7" s="25"/>
      <c r="AF7" s="2">
        <v>96</v>
      </c>
    </row>
    <row r="8" spans="1:32" ht="12.75">
      <c r="A8" s="2"/>
      <c r="B8" s="2"/>
      <c r="C8" s="2" t="s">
        <v>43</v>
      </c>
      <c r="D8" s="2">
        <v>111</v>
      </c>
      <c r="E8" s="2">
        <v>267</v>
      </c>
      <c r="F8" s="2">
        <v>281</v>
      </c>
      <c r="G8" s="2">
        <v>3</v>
      </c>
      <c r="H8" s="11">
        <v>532</v>
      </c>
      <c r="I8" s="2">
        <v>3</v>
      </c>
      <c r="J8" s="2">
        <v>12</v>
      </c>
      <c r="K8" s="2">
        <v>3</v>
      </c>
      <c r="L8" s="2">
        <v>0</v>
      </c>
      <c r="M8" s="2">
        <v>15</v>
      </c>
      <c r="N8" s="2">
        <v>7</v>
      </c>
      <c r="O8" s="2">
        <v>138</v>
      </c>
      <c r="P8" s="2">
        <v>23</v>
      </c>
      <c r="Q8" s="2">
        <v>19</v>
      </c>
      <c r="R8" s="2">
        <v>10</v>
      </c>
      <c r="S8" s="2">
        <v>74</v>
      </c>
      <c r="T8" s="2">
        <v>76</v>
      </c>
      <c r="U8" s="2">
        <v>89</v>
      </c>
      <c r="V8" s="2">
        <v>0</v>
      </c>
      <c r="W8" s="2">
        <v>200</v>
      </c>
      <c r="X8" s="2">
        <v>39</v>
      </c>
      <c r="Y8" s="2">
        <v>13</v>
      </c>
      <c r="Z8" s="2">
        <v>82</v>
      </c>
      <c r="AD8" s="25"/>
      <c r="AF8" s="2">
        <v>75</v>
      </c>
    </row>
    <row r="9" spans="1:32" ht="13.5" thickBot="1">
      <c r="A9" s="4"/>
      <c r="B9" s="4"/>
      <c r="C9" s="4" t="s">
        <v>44</v>
      </c>
      <c r="D9" s="2">
        <v>115</v>
      </c>
      <c r="E9" s="4">
        <v>254</v>
      </c>
      <c r="F9" s="4">
        <v>254</v>
      </c>
      <c r="G9" s="4">
        <v>3</v>
      </c>
      <c r="H9" s="12">
        <v>535</v>
      </c>
      <c r="I9" s="4">
        <v>2</v>
      </c>
      <c r="J9" s="4">
        <v>7</v>
      </c>
      <c r="K9" s="4">
        <v>4</v>
      </c>
      <c r="L9" s="4">
        <v>0</v>
      </c>
      <c r="M9" s="4">
        <v>26</v>
      </c>
      <c r="N9" s="4">
        <v>4</v>
      </c>
      <c r="O9" s="4">
        <v>98</v>
      </c>
      <c r="P9" s="4">
        <v>25</v>
      </c>
      <c r="Q9" s="4">
        <v>16</v>
      </c>
      <c r="R9" s="4">
        <v>5</v>
      </c>
      <c r="S9" s="4">
        <v>67</v>
      </c>
      <c r="T9" s="4">
        <v>69</v>
      </c>
      <c r="U9" s="4">
        <v>62</v>
      </c>
      <c r="V9" s="4">
        <v>0</v>
      </c>
      <c r="W9" s="4">
        <v>194</v>
      </c>
      <c r="X9" s="4">
        <v>32</v>
      </c>
      <c r="Y9" s="4">
        <v>15</v>
      </c>
      <c r="Z9" s="4">
        <v>76</v>
      </c>
      <c r="AD9" s="25"/>
      <c r="AF9" s="4">
        <v>60</v>
      </c>
    </row>
    <row r="10" spans="1:32" ht="12.75" customHeight="1">
      <c r="A10" s="9" t="s">
        <v>3</v>
      </c>
      <c r="B10" s="2" t="s">
        <v>15</v>
      </c>
      <c r="C10" s="2" t="s">
        <v>42</v>
      </c>
      <c r="D10" s="2">
        <v>118</v>
      </c>
      <c r="E10" s="2">
        <v>254</v>
      </c>
      <c r="F10" s="2">
        <v>281</v>
      </c>
      <c r="G10" s="2">
        <v>1</v>
      </c>
      <c r="H10" s="11">
        <v>605</v>
      </c>
      <c r="I10" s="2">
        <v>2</v>
      </c>
      <c r="J10" s="2">
        <v>10</v>
      </c>
      <c r="K10" s="2">
        <v>26</v>
      </c>
      <c r="L10" s="2">
        <v>14</v>
      </c>
      <c r="M10" s="2">
        <v>14</v>
      </c>
      <c r="N10" s="2">
        <v>9</v>
      </c>
      <c r="O10" s="2">
        <v>112</v>
      </c>
      <c r="P10" s="2">
        <v>19</v>
      </c>
      <c r="Q10" s="2">
        <v>29</v>
      </c>
      <c r="R10" s="6">
        <v>11</v>
      </c>
      <c r="S10" s="2">
        <v>73</v>
      </c>
      <c r="T10" s="2">
        <v>87</v>
      </c>
      <c r="U10" s="2">
        <v>82</v>
      </c>
      <c r="V10" s="2">
        <v>59</v>
      </c>
      <c r="W10" s="2">
        <v>253</v>
      </c>
      <c r="X10" s="2">
        <v>33</v>
      </c>
      <c r="Y10" s="2">
        <v>16</v>
      </c>
      <c r="Z10" s="2">
        <v>91</v>
      </c>
      <c r="AD10" s="25"/>
      <c r="AF10" s="2">
        <v>62</v>
      </c>
    </row>
    <row r="11" spans="1:32" ht="12.75">
      <c r="A11" s="2"/>
      <c r="B11" s="2"/>
      <c r="C11" s="2" t="s">
        <v>43</v>
      </c>
      <c r="D11" s="10">
        <v>102</v>
      </c>
      <c r="E11" s="2">
        <v>231</v>
      </c>
      <c r="F11" s="2">
        <v>285</v>
      </c>
      <c r="G11" s="2">
        <v>3</v>
      </c>
      <c r="H11" s="11">
        <v>451</v>
      </c>
      <c r="I11" s="2">
        <v>4</v>
      </c>
      <c r="J11" s="2">
        <v>10</v>
      </c>
      <c r="K11" s="2">
        <v>24</v>
      </c>
      <c r="L11" s="2">
        <v>0</v>
      </c>
      <c r="M11" s="2">
        <v>16</v>
      </c>
      <c r="N11" s="2">
        <v>5</v>
      </c>
      <c r="O11" s="2">
        <v>85</v>
      </c>
      <c r="P11" s="2">
        <v>23</v>
      </c>
      <c r="Q11" s="2">
        <v>26</v>
      </c>
      <c r="R11" s="6">
        <v>9</v>
      </c>
      <c r="S11" s="2">
        <v>73</v>
      </c>
      <c r="T11" s="2">
        <v>81</v>
      </c>
      <c r="U11" s="2">
        <v>84</v>
      </c>
      <c r="V11" s="2">
        <v>45</v>
      </c>
      <c r="W11" s="2">
        <v>219</v>
      </c>
      <c r="X11" s="2">
        <v>43</v>
      </c>
      <c r="Y11" s="2">
        <v>9</v>
      </c>
      <c r="Z11" s="2">
        <v>77</v>
      </c>
      <c r="AD11" s="25"/>
      <c r="AF11" s="2">
        <v>69</v>
      </c>
    </row>
    <row r="12" spans="1:32" ht="13.5" thickBot="1">
      <c r="A12" s="4"/>
      <c r="B12" s="4"/>
      <c r="C12" s="4" t="s">
        <v>44</v>
      </c>
      <c r="D12" s="2">
        <v>116</v>
      </c>
      <c r="E12" s="4">
        <v>275</v>
      </c>
      <c r="F12" s="4">
        <v>285</v>
      </c>
      <c r="G12" s="4">
        <v>3</v>
      </c>
      <c r="H12" s="12">
        <v>514</v>
      </c>
      <c r="I12" s="4">
        <v>2</v>
      </c>
      <c r="J12" s="4">
        <v>12</v>
      </c>
      <c r="K12" s="4">
        <v>2</v>
      </c>
      <c r="L12" s="4">
        <v>0</v>
      </c>
      <c r="M12" s="4">
        <v>13</v>
      </c>
      <c r="N12" s="4">
        <v>6</v>
      </c>
      <c r="O12" s="4">
        <v>99</v>
      </c>
      <c r="P12" s="4">
        <v>19</v>
      </c>
      <c r="Q12" s="4">
        <v>18</v>
      </c>
      <c r="R12" s="4">
        <v>17</v>
      </c>
      <c r="S12" s="4">
        <v>74</v>
      </c>
      <c r="T12" s="4">
        <v>80</v>
      </c>
      <c r="U12" s="4">
        <v>79</v>
      </c>
      <c r="V12" s="4">
        <v>0</v>
      </c>
      <c r="W12" s="4">
        <v>202</v>
      </c>
      <c r="X12" s="4">
        <v>38</v>
      </c>
      <c r="Y12" s="4">
        <v>12</v>
      </c>
      <c r="Z12" s="4">
        <v>66</v>
      </c>
      <c r="AD12" s="25"/>
      <c r="AF12" s="4">
        <v>72</v>
      </c>
    </row>
    <row r="13" spans="1:32" ht="12.75" customHeight="1">
      <c r="A13" s="9" t="s">
        <v>4</v>
      </c>
      <c r="B13" s="2" t="s">
        <v>17</v>
      </c>
      <c r="C13" s="2" t="s">
        <v>42</v>
      </c>
      <c r="D13" s="2">
        <v>83</v>
      </c>
      <c r="E13" s="2">
        <v>242</v>
      </c>
      <c r="F13" s="2">
        <v>294</v>
      </c>
      <c r="G13" s="2">
        <v>4</v>
      </c>
      <c r="H13" s="11">
        <v>515</v>
      </c>
      <c r="I13" s="2">
        <v>3</v>
      </c>
      <c r="J13" s="2">
        <v>9</v>
      </c>
      <c r="K13" s="2">
        <v>40</v>
      </c>
      <c r="L13" s="2">
        <v>16</v>
      </c>
      <c r="M13" s="2">
        <v>19</v>
      </c>
      <c r="N13" s="2">
        <v>5</v>
      </c>
      <c r="O13" s="2">
        <v>102</v>
      </c>
      <c r="P13" s="2">
        <v>22</v>
      </c>
      <c r="Q13" s="2">
        <v>21</v>
      </c>
      <c r="R13" s="2">
        <v>4</v>
      </c>
      <c r="S13" s="2">
        <v>57</v>
      </c>
      <c r="T13" s="2">
        <v>86</v>
      </c>
      <c r="U13" s="2">
        <v>76</v>
      </c>
      <c r="V13" s="2">
        <v>49</v>
      </c>
      <c r="W13" s="2">
        <v>244</v>
      </c>
      <c r="X13" s="2">
        <v>37</v>
      </c>
      <c r="Y13" s="2">
        <v>12</v>
      </c>
      <c r="Z13" s="2">
        <v>86</v>
      </c>
      <c r="AD13" s="25"/>
      <c r="AF13" s="2">
        <v>81</v>
      </c>
    </row>
    <row r="14" spans="1:32" ht="12.75">
      <c r="A14" s="2"/>
      <c r="B14" s="2"/>
      <c r="C14" s="2" t="s">
        <v>43</v>
      </c>
      <c r="D14" s="2">
        <v>89</v>
      </c>
      <c r="E14" s="2">
        <v>231</v>
      </c>
      <c r="F14" s="2">
        <v>234</v>
      </c>
      <c r="G14" s="2">
        <v>2</v>
      </c>
      <c r="H14" s="11">
        <v>571</v>
      </c>
      <c r="I14" s="2">
        <v>3</v>
      </c>
      <c r="J14" s="2">
        <v>10</v>
      </c>
      <c r="K14" s="2">
        <v>23</v>
      </c>
      <c r="L14" s="2">
        <v>19</v>
      </c>
      <c r="M14" s="2">
        <v>15</v>
      </c>
      <c r="N14" s="2">
        <v>9</v>
      </c>
      <c r="O14" s="2">
        <v>95</v>
      </c>
      <c r="P14" s="2">
        <v>21</v>
      </c>
      <c r="Q14" s="2">
        <v>30</v>
      </c>
      <c r="R14" s="2">
        <v>10</v>
      </c>
      <c r="S14" s="2">
        <v>65</v>
      </c>
      <c r="T14" s="2">
        <v>88</v>
      </c>
      <c r="U14" s="2">
        <v>75</v>
      </c>
      <c r="V14" s="2">
        <v>51</v>
      </c>
      <c r="W14" s="2">
        <v>241</v>
      </c>
      <c r="X14" s="2">
        <v>31</v>
      </c>
      <c r="Y14" s="2">
        <v>15</v>
      </c>
      <c r="Z14" s="2">
        <v>87</v>
      </c>
      <c r="AD14" s="25"/>
      <c r="AF14" s="2">
        <v>46</v>
      </c>
    </row>
    <row r="15" spans="1:32" ht="13.5" thickBot="1">
      <c r="A15" s="4"/>
      <c r="B15" s="4"/>
      <c r="C15" s="4" t="s">
        <v>44</v>
      </c>
      <c r="D15" s="2">
        <v>90</v>
      </c>
      <c r="E15" s="4">
        <v>232</v>
      </c>
      <c r="F15" s="4">
        <v>275</v>
      </c>
      <c r="G15" s="4">
        <v>3</v>
      </c>
      <c r="H15" s="12">
        <v>435</v>
      </c>
      <c r="I15" s="4">
        <v>3</v>
      </c>
      <c r="J15" s="4">
        <v>9</v>
      </c>
      <c r="K15" s="4">
        <v>21</v>
      </c>
      <c r="L15" s="4">
        <v>0</v>
      </c>
      <c r="M15" s="4">
        <v>17</v>
      </c>
      <c r="N15" s="4">
        <v>4</v>
      </c>
      <c r="O15" s="4">
        <v>72</v>
      </c>
      <c r="P15" s="4">
        <v>23</v>
      </c>
      <c r="Q15" s="4">
        <v>23</v>
      </c>
      <c r="R15" s="4">
        <v>8</v>
      </c>
      <c r="S15" s="4">
        <v>67</v>
      </c>
      <c r="T15" s="4">
        <v>75</v>
      </c>
      <c r="U15" s="4">
        <v>86</v>
      </c>
      <c r="V15" s="4">
        <v>42</v>
      </c>
      <c r="W15" s="4">
        <v>223</v>
      </c>
      <c r="X15" s="4">
        <v>42</v>
      </c>
      <c r="Y15" s="4">
        <v>9</v>
      </c>
      <c r="Z15" s="4">
        <v>75</v>
      </c>
      <c r="AD15" s="25"/>
      <c r="AF15" s="4">
        <v>66</v>
      </c>
    </row>
    <row r="16" spans="1:32" ht="12.75">
      <c r="A16" s="7"/>
      <c r="B16" s="8" t="s">
        <v>50</v>
      </c>
      <c r="C16" s="7"/>
      <c r="D16" s="7">
        <f aca="true" t="shared" si="2" ref="D16:Z16">SUM(D7:D15)</f>
        <v>931</v>
      </c>
      <c r="E16" s="7">
        <f t="shared" si="2"/>
        <v>2246</v>
      </c>
      <c r="F16" s="7">
        <f t="shared" si="2"/>
        <v>2492</v>
      </c>
      <c r="G16" s="7">
        <f t="shared" si="2"/>
        <v>26</v>
      </c>
      <c r="H16" s="7">
        <f t="shared" si="2"/>
        <v>4671</v>
      </c>
      <c r="I16" s="7">
        <f t="shared" si="2"/>
        <v>24</v>
      </c>
      <c r="J16" s="7">
        <f t="shared" si="2"/>
        <v>89</v>
      </c>
      <c r="K16" s="7">
        <f t="shared" si="2"/>
        <v>168</v>
      </c>
      <c r="L16" s="7">
        <f t="shared" si="2"/>
        <v>49</v>
      </c>
      <c r="M16" s="7">
        <f t="shared" si="2"/>
        <v>151</v>
      </c>
      <c r="N16" s="7">
        <f t="shared" si="2"/>
        <v>54</v>
      </c>
      <c r="O16" s="7">
        <f t="shared" si="2"/>
        <v>918</v>
      </c>
      <c r="P16" s="7">
        <f t="shared" si="2"/>
        <v>196</v>
      </c>
      <c r="Q16" s="7">
        <f t="shared" si="2"/>
        <v>208</v>
      </c>
      <c r="R16" s="7">
        <f t="shared" si="2"/>
        <v>82</v>
      </c>
      <c r="S16" s="7">
        <f t="shared" si="2"/>
        <v>635</v>
      </c>
      <c r="T16" s="7">
        <f t="shared" si="2"/>
        <v>726</v>
      </c>
      <c r="U16" s="7">
        <f t="shared" si="2"/>
        <v>720</v>
      </c>
      <c r="V16" s="7">
        <f t="shared" si="2"/>
        <v>292</v>
      </c>
      <c r="W16" s="7">
        <f t="shared" si="2"/>
        <v>2016</v>
      </c>
      <c r="X16" s="7">
        <f t="shared" si="2"/>
        <v>336</v>
      </c>
      <c r="Y16" s="7">
        <f t="shared" si="2"/>
        <v>111</v>
      </c>
      <c r="Z16" s="7">
        <f t="shared" si="2"/>
        <v>732</v>
      </c>
      <c r="AA16" s="7">
        <f>SUM(D16:Z16)</f>
        <v>17873</v>
      </c>
      <c r="AB16" s="20">
        <v>10</v>
      </c>
      <c r="AC16" s="7">
        <f>AC$43/AB$42*AB16</f>
        <v>94.60000000000001</v>
      </c>
      <c r="AD16" s="21">
        <f>AC16/AA16</f>
        <v>0.005292899904884463</v>
      </c>
      <c r="AF16" s="7">
        <f>SUM(AF7:AF15)</f>
        <v>627</v>
      </c>
    </row>
    <row r="17" spans="1:32" ht="12.75">
      <c r="A17" s="7"/>
      <c r="B17" s="8" t="s">
        <v>51</v>
      </c>
      <c r="C17" s="7"/>
      <c r="D17" s="22">
        <f aca="true" t="shared" si="3" ref="D17:Z17">D16*$AD16</f>
        <v>4.927689811447435</v>
      </c>
      <c r="E17" s="22">
        <f t="shared" si="3"/>
        <v>11.887853186370503</v>
      </c>
      <c r="F17" s="22">
        <f t="shared" si="3"/>
        <v>13.18990656297208</v>
      </c>
      <c r="G17" s="22">
        <f t="shared" si="3"/>
        <v>0.13761539752699603</v>
      </c>
      <c r="H17" s="22">
        <f t="shared" si="3"/>
        <v>24.723135455715326</v>
      </c>
      <c r="I17" s="22">
        <f t="shared" si="3"/>
        <v>0.1270295977172271</v>
      </c>
      <c r="J17" s="22">
        <f t="shared" si="3"/>
        <v>0.4710680915347172</v>
      </c>
      <c r="K17" s="22">
        <f t="shared" si="3"/>
        <v>0.8892071840205897</v>
      </c>
      <c r="L17" s="22">
        <f t="shared" si="3"/>
        <v>0.2593520953393387</v>
      </c>
      <c r="M17" s="22">
        <f t="shared" si="3"/>
        <v>0.7992278856375539</v>
      </c>
      <c r="N17" s="22">
        <f t="shared" si="3"/>
        <v>0.285816594863761</v>
      </c>
      <c r="O17" s="22">
        <f t="shared" si="3"/>
        <v>4.858882112683936</v>
      </c>
      <c r="P17" s="22">
        <f t="shared" si="3"/>
        <v>1.0374083813573547</v>
      </c>
      <c r="Q17" s="22">
        <f t="shared" si="3"/>
        <v>1.1009231802159682</v>
      </c>
      <c r="R17" s="22">
        <f t="shared" si="3"/>
        <v>0.43401779220052594</v>
      </c>
      <c r="S17" s="22">
        <f t="shared" si="3"/>
        <v>3.3609914396016336</v>
      </c>
      <c r="T17" s="22">
        <f t="shared" si="3"/>
        <v>3.84264533094612</v>
      </c>
      <c r="U17" s="22">
        <f t="shared" si="3"/>
        <v>3.810887931516813</v>
      </c>
      <c r="V17" s="22">
        <f t="shared" si="3"/>
        <v>1.5455267722262631</v>
      </c>
      <c r="W17" s="22">
        <f t="shared" si="3"/>
        <v>10.670486208247077</v>
      </c>
      <c r="X17" s="22">
        <f t="shared" si="3"/>
        <v>1.7784143680411795</v>
      </c>
      <c r="Y17" s="22">
        <f t="shared" si="3"/>
        <v>0.5875118894421754</v>
      </c>
      <c r="Z17" s="22">
        <f t="shared" si="3"/>
        <v>3.8744027303754267</v>
      </c>
      <c r="AA17" s="22">
        <f>SUM(D17:Z17)</f>
        <v>94.60000000000001</v>
      </c>
      <c r="AB17" s="2"/>
      <c r="AC17" s="2"/>
      <c r="AD17" s="23"/>
      <c r="AF17" s="22">
        <f>AF16*$AD16</f>
        <v>3.318648240362558</v>
      </c>
    </row>
    <row r="18" spans="1:32" ht="12.75" customHeight="1">
      <c r="A18" s="1" t="s">
        <v>48</v>
      </c>
      <c r="B18" s="2" t="s">
        <v>49</v>
      </c>
      <c r="C18">
        <v>2004</v>
      </c>
      <c r="D18" s="2">
        <v>8</v>
      </c>
      <c r="E18" s="6">
        <v>13</v>
      </c>
      <c r="F18" s="2">
        <v>20</v>
      </c>
      <c r="G18" s="2">
        <v>1</v>
      </c>
      <c r="H18" s="11">
        <v>17</v>
      </c>
      <c r="I18" s="6">
        <v>1</v>
      </c>
      <c r="J18" s="2">
        <v>2</v>
      </c>
      <c r="K18" s="6">
        <v>3</v>
      </c>
      <c r="L18" s="2">
        <v>0</v>
      </c>
      <c r="M18" s="2">
        <v>1</v>
      </c>
      <c r="N18" s="2">
        <v>1</v>
      </c>
      <c r="O18" s="2">
        <v>8</v>
      </c>
      <c r="P18" s="2">
        <v>1</v>
      </c>
      <c r="Q18" s="2">
        <v>6</v>
      </c>
      <c r="R18" s="2">
        <v>1</v>
      </c>
      <c r="S18" s="2">
        <v>5</v>
      </c>
      <c r="T18" s="2">
        <v>19</v>
      </c>
      <c r="U18" s="2">
        <v>8</v>
      </c>
      <c r="V18" s="2">
        <v>1</v>
      </c>
      <c r="W18" s="2">
        <v>17</v>
      </c>
      <c r="X18" s="2">
        <v>7</v>
      </c>
      <c r="Y18" s="2">
        <v>2</v>
      </c>
      <c r="Z18" s="2">
        <v>10</v>
      </c>
      <c r="AD18" s="25"/>
      <c r="AF18" s="2">
        <v>2</v>
      </c>
    </row>
    <row r="19" spans="3:32" ht="12.75">
      <c r="C19">
        <v>2005</v>
      </c>
      <c r="D19" s="2">
        <v>8</v>
      </c>
      <c r="E19" s="6">
        <v>13</v>
      </c>
      <c r="F19" s="2">
        <v>20</v>
      </c>
      <c r="G19" s="2">
        <v>1</v>
      </c>
      <c r="H19" s="11">
        <v>17</v>
      </c>
      <c r="I19" s="6">
        <v>1</v>
      </c>
      <c r="J19" s="2">
        <v>2</v>
      </c>
      <c r="K19" s="6">
        <v>3</v>
      </c>
      <c r="L19" s="2">
        <v>2</v>
      </c>
      <c r="M19" s="2">
        <v>1</v>
      </c>
      <c r="N19" s="2">
        <v>1</v>
      </c>
      <c r="O19" s="2">
        <v>8</v>
      </c>
      <c r="P19" s="2">
        <v>1</v>
      </c>
      <c r="Q19" s="2">
        <v>6</v>
      </c>
      <c r="R19" s="2">
        <v>1</v>
      </c>
      <c r="S19" s="2">
        <v>5</v>
      </c>
      <c r="T19" s="2">
        <v>20</v>
      </c>
      <c r="U19" s="2">
        <v>8</v>
      </c>
      <c r="V19" s="2">
        <v>2</v>
      </c>
      <c r="W19" s="2">
        <v>17</v>
      </c>
      <c r="X19" s="2">
        <v>7</v>
      </c>
      <c r="Y19" s="2">
        <v>2</v>
      </c>
      <c r="Z19" s="2">
        <v>10</v>
      </c>
      <c r="AD19" s="25"/>
      <c r="AF19" s="2">
        <v>2</v>
      </c>
    </row>
    <row r="20" spans="1:32" ht="13.5" thickBot="1">
      <c r="A20" s="3"/>
      <c r="B20" s="3"/>
      <c r="C20" s="4">
        <v>2006</v>
      </c>
      <c r="D20" s="2">
        <v>8</v>
      </c>
      <c r="E20" s="6">
        <v>13</v>
      </c>
      <c r="F20" s="4">
        <v>21</v>
      </c>
      <c r="G20" s="4">
        <v>1</v>
      </c>
      <c r="H20" s="12">
        <v>18</v>
      </c>
      <c r="I20" s="6">
        <v>1</v>
      </c>
      <c r="J20" s="4">
        <v>2</v>
      </c>
      <c r="K20" s="6">
        <v>3</v>
      </c>
      <c r="L20" s="4">
        <v>2</v>
      </c>
      <c r="M20" s="4">
        <v>1</v>
      </c>
      <c r="N20" s="4">
        <v>1</v>
      </c>
      <c r="O20" s="4">
        <v>8</v>
      </c>
      <c r="P20" s="4">
        <v>1</v>
      </c>
      <c r="Q20" s="4">
        <v>6</v>
      </c>
      <c r="R20" s="2">
        <v>1</v>
      </c>
      <c r="S20" s="4">
        <v>5</v>
      </c>
      <c r="T20" s="4">
        <v>20</v>
      </c>
      <c r="U20" s="4">
        <v>8</v>
      </c>
      <c r="V20" s="4">
        <v>2</v>
      </c>
      <c r="W20" s="4">
        <v>18</v>
      </c>
      <c r="X20" s="4">
        <v>7</v>
      </c>
      <c r="Y20" s="4">
        <v>2</v>
      </c>
      <c r="Z20" s="4">
        <v>11</v>
      </c>
      <c r="AD20" s="25"/>
      <c r="AF20" s="4">
        <v>2</v>
      </c>
    </row>
    <row r="21" spans="1:32" ht="12.75">
      <c r="A21" s="7"/>
      <c r="B21" s="8" t="s">
        <v>50</v>
      </c>
      <c r="C21" s="7"/>
      <c r="D21" s="7">
        <f aca="true" t="shared" si="4" ref="D21:Z21">SUM(D18:D20)</f>
        <v>24</v>
      </c>
      <c r="E21" s="7">
        <f t="shared" si="4"/>
        <v>39</v>
      </c>
      <c r="F21" s="7">
        <f t="shared" si="4"/>
        <v>61</v>
      </c>
      <c r="G21" s="7">
        <f t="shared" si="4"/>
        <v>3</v>
      </c>
      <c r="H21" s="7">
        <f t="shared" si="4"/>
        <v>52</v>
      </c>
      <c r="I21" s="7">
        <f t="shared" si="4"/>
        <v>3</v>
      </c>
      <c r="J21" s="7">
        <f t="shared" si="4"/>
        <v>6</v>
      </c>
      <c r="K21" s="7">
        <f t="shared" si="4"/>
        <v>9</v>
      </c>
      <c r="L21" s="7">
        <f t="shared" si="4"/>
        <v>4</v>
      </c>
      <c r="M21" s="7">
        <f t="shared" si="4"/>
        <v>3</v>
      </c>
      <c r="N21" s="7">
        <f t="shared" si="4"/>
        <v>3</v>
      </c>
      <c r="O21" s="7">
        <f t="shared" si="4"/>
        <v>24</v>
      </c>
      <c r="P21" s="7">
        <f t="shared" si="4"/>
        <v>3</v>
      </c>
      <c r="Q21" s="7">
        <f t="shared" si="4"/>
        <v>18</v>
      </c>
      <c r="R21" s="7">
        <f t="shared" si="4"/>
        <v>3</v>
      </c>
      <c r="S21" s="7">
        <f t="shared" si="4"/>
        <v>15</v>
      </c>
      <c r="T21" s="7">
        <f t="shared" si="4"/>
        <v>59</v>
      </c>
      <c r="U21" s="7">
        <f t="shared" si="4"/>
        <v>24</v>
      </c>
      <c r="V21" s="7">
        <f t="shared" si="4"/>
        <v>5</v>
      </c>
      <c r="W21" s="7">
        <f t="shared" si="4"/>
        <v>52</v>
      </c>
      <c r="X21" s="7">
        <f t="shared" si="4"/>
        <v>21</v>
      </c>
      <c r="Y21" s="7">
        <f t="shared" si="4"/>
        <v>6</v>
      </c>
      <c r="Z21" s="7">
        <f t="shared" si="4"/>
        <v>31</v>
      </c>
      <c r="AA21" s="7">
        <f>SUM(D21:Z21)</f>
        <v>468</v>
      </c>
      <c r="AB21" s="20">
        <v>10</v>
      </c>
      <c r="AC21" s="7">
        <f>AC$43/AB$42*AB21</f>
        <v>94.60000000000001</v>
      </c>
      <c r="AD21" s="21">
        <f>AC21/AA21</f>
        <v>0.20213675213675217</v>
      </c>
      <c r="AF21" s="7">
        <f>SUM(AF18:AF20)</f>
        <v>6</v>
      </c>
    </row>
    <row r="22" spans="1:32" ht="12.75">
      <c r="A22" s="7"/>
      <c r="B22" s="8" t="s">
        <v>51</v>
      </c>
      <c r="C22" s="7"/>
      <c r="D22" s="22">
        <f aca="true" t="shared" si="5" ref="D22:Z22">D21*$AD21</f>
        <v>4.851282051282052</v>
      </c>
      <c r="E22" s="22">
        <f t="shared" si="5"/>
        <v>7.883333333333335</v>
      </c>
      <c r="F22" s="22">
        <f t="shared" si="5"/>
        <v>12.330341880341882</v>
      </c>
      <c r="G22" s="22">
        <f t="shared" si="5"/>
        <v>0.6064102564102565</v>
      </c>
      <c r="H22" s="22">
        <f t="shared" si="5"/>
        <v>10.511111111111113</v>
      </c>
      <c r="I22" s="22">
        <f t="shared" si="5"/>
        <v>0.6064102564102565</v>
      </c>
      <c r="J22" s="22">
        <f t="shared" si="5"/>
        <v>1.212820512820513</v>
      </c>
      <c r="K22" s="22">
        <f t="shared" si="5"/>
        <v>1.8192307692307694</v>
      </c>
      <c r="L22" s="22">
        <f t="shared" si="5"/>
        <v>0.8085470085470087</v>
      </c>
      <c r="M22" s="22">
        <f t="shared" si="5"/>
        <v>0.6064102564102565</v>
      </c>
      <c r="N22" s="22">
        <f t="shared" si="5"/>
        <v>0.6064102564102565</v>
      </c>
      <c r="O22" s="22">
        <f t="shared" si="5"/>
        <v>4.851282051282052</v>
      </c>
      <c r="P22" s="22">
        <f t="shared" si="5"/>
        <v>0.6064102564102565</v>
      </c>
      <c r="Q22" s="22">
        <f t="shared" si="5"/>
        <v>3.638461538461539</v>
      </c>
      <c r="R22" s="22">
        <f t="shared" si="5"/>
        <v>0.6064102564102565</v>
      </c>
      <c r="S22" s="22">
        <f t="shared" si="5"/>
        <v>3.0320512820512824</v>
      </c>
      <c r="T22" s="22">
        <f t="shared" si="5"/>
        <v>11.926068376068377</v>
      </c>
      <c r="U22" s="22">
        <f t="shared" si="5"/>
        <v>4.851282051282052</v>
      </c>
      <c r="V22" s="22">
        <f t="shared" si="5"/>
        <v>1.0106837606837609</v>
      </c>
      <c r="W22" s="22">
        <f t="shared" si="5"/>
        <v>10.511111111111113</v>
      </c>
      <c r="X22" s="22">
        <f t="shared" si="5"/>
        <v>4.244871794871796</v>
      </c>
      <c r="Y22" s="22">
        <f t="shared" si="5"/>
        <v>1.212820512820513</v>
      </c>
      <c r="Z22" s="22">
        <f t="shared" si="5"/>
        <v>6.266239316239317</v>
      </c>
      <c r="AA22" s="22">
        <f>SUM(D22:Z22)</f>
        <v>94.60000000000002</v>
      </c>
      <c r="AB22" s="2"/>
      <c r="AC22" s="2"/>
      <c r="AD22" s="23"/>
      <c r="AF22" s="22">
        <f>AF21*$AD21</f>
        <v>1.212820512820513</v>
      </c>
    </row>
    <row r="23" spans="1:32" ht="12.75" customHeight="1">
      <c r="A23" s="9" t="s">
        <v>5</v>
      </c>
      <c r="B23" s="2" t="s">
        <v>6</v>
      </c>
      <c r="C23" s="2">
        <v>2003</v>
      </c>
      <c r="D23" s="2">
        <v>77</v>
      </c>
      <c r="E23" s="2">
        <v>106</v>
      </c>
      <c r="F23" s="2">
        <v>147</v>
      </c>
      <c r="G23" s="2">
        <v>2</v>
      </c>
      <c r="H23" s="11">
        <v>374</v>
      </c>
      <c r="I23" s="2">
        <v>3</v>
      </c>
      <c r="J23" s="2">
        <v>4</v>
      </c>
      <c r="K23" s="2">
        <v>4</v>
      </c>
      <c r="L23" s="2">
        <v>0</v>
      </c>
      <c r="M23" s="2">
        <v>15</v>
      </c>
      <c r="N23" s="2">
        <v>4</v>
      </c>
      <c r="O23" s="2">
        <v>17</v>
      </c>
      <c r="P23" s="2">
        <v>6</v>
      </c>
      <c r="Q23" s="2">
        <v>24</v>
      </c>
      <c r="R23" s="2">
        <v>0</v>
      </c>
      <c r="S23" s="2">
        <v>3</v>
      </c>
      <c r="T23" s="2">
        <v>80</v>
      </c>
      <c r="U23" s="2">
        <v>96</v>
      </c>
      <c r="V23" s="2">
        <v>0</v>
      </c>
      <c r="W23" s="2">
        <v>118</v>
      </c>
      <c r="X23" s="2">
        <v>58</v>
      </c>
      <c r="Y23" s="2">
        <v>8</v>
      </c>
      <c r="Z23" s="2">
        <v>30</v>
      </c>
      <c r="AD23" s="25"/>
      <c r="AF23" s="2">
        <v>30</v>
      </c>
    </row>
    <row r="24" spans="1:32" ht="12.75">
      <c r="A24" s="2"/>
      <c r="B24" s="14" t="s">
        <v>45</v>
      </c>
      <c r="C24" s="2">
        <v>2004</v>
      </c>
      <c r="D24" s="2">
        <v>71</v>
      </c>
      <c r="E24" s="2">
        <v>132</v>
      </c>
      <c r="F24" s="2">
        <v>142</v>
      </c>
      <c r="G24" s="2">
        <v>1</v>
      </c>
      <c r="H24" s="11">
        <v>319</v>
      </c>
      <c r="I24" s="2">
        <v>1</v>
      </c>
      <c r="J24" s="2">
        <v>6</v>
      </c>
      <c r="K24" s="2">
        <v>2</v>
      </c>
      <c r="L24" s="2">
        <v>0</v>
      </c>
      <c r="M24" s="2">
        <v>15</v>
      </c>
      <c r="N24" s="2">
        <v>6</v>
      </c>
      <c r="O24" s="2">
        <v>27</v>
      </c>
      <c r="P24" s="2">
        <v>2</v>
      </c>
      <c r="Q24" s="2">
        <v>24</v>
      </c>
      <c r="R24" s="2">
        <v>0</v>
      </c>
      <c r="S24" s="2">
        <v>14</v>
      </c>
      <c r="T24" s="2">
        <v>83</v>
      </c>
      <c r="U24" s="2">
        <v>101</v>
      </c>
      <c r="V24" s="2">
        <v>0</v>
      </c>
      <c r="W24" s="2">
        <v>145</v>
      </c>
      <c r="X24" s="2">
        <v>50</v>
      </c>
      <c r="Y24" s="2">
        <v>5</v>
      </c>
      <c r="Z24" s="2">
        <v>28</v>
      </c>
      <c r="AD24" s="25"/>
      <c r="AF24" s="2">
        <v>28</v>
      </c>
    </row>
    <row r="25" spans="1:32" ht="13.5" thickBot="1">
      <c r="A25" s="4"/>
      <c r="B25" s="4"/>
      <c r="C25" s="4">
        <v>2005</v>
      </c>
      <c r="D25" s="2">
        <v>55</v>
      </c>
      <c r="E25" s="4">
        <v>113</v>
      </c>
      <c r="F25" s="4">
        <v>162</v>
      </c>
      <c r="G25" s="4">
        <v>4</v>
      </c>
      <c r="H25" s="12">
        <v>281</v>
      </c>
      <c r="I25" s="4">
        <v>0</v>
      </c>
      <c r="J25" s="4">
        <v>12</v>
      </c>
      <c r="K25" s="4">
        <v>1</v>
      </c>
      <c r="L25" s="4">
        <v>0</v>
      </c>
      <c r="M25" s="4">
        <v>16</v>
      </c>
      <c r="N25" s="4">
        <v>2</v>
      </c>
      <c r="O25" s="4">
        <v>35</v>
      </c>
      <c r="P25" s="4">
        <v>6</v>
      </c>
      <c r="Q25" s="4">
        <v>37</v>
      </c>
      <c r="R25" s="4">
        <v>0</v>
      </c>
      <c r="S25" s="4">
        <v>13</v>
      </c>
      <c r="T25" s="4">
        <v>88</v>
      </c>
      <c r="U25" s="4">
        <v>112</v>
      </c>
      <c r="V25" s="4">
        <v>0</v>
      </c>
      <c r="W25" s="4">
        <v>122</v>
      </c>
      <c r="X25" s="4">
        <v>32</v>
      </c>
      <c r="Y25" s="4">
        <v>2</v>
      </c>
      <c r="Z25" s="4">
        <v>32</v>
      </c>
      <c r="AA25" s="2"/>
      <c r="AB25" s="2"/>
      <c r="AC25" s="2"/>
      <c r="AD25" s="23"/>
      <c r="AF25" s="4">
        <v>40</v>
      </c>
    </row>
    <row r="26" spans="1:32" ht="12.75">
      <c r="A26" s="7"/>
      <c r="B26" s="8" t="s">
        <v>50</v>
      </c>
      <c r="C26" s="7"/>
      <c r="D26" s="7">
        <f aca="true" t="shared" si="6" ref="D26:Z26">SUM(D23:D25)</f>
        <v>203</v>
      </c>
      <c r="E26" s="7">
        <f t="shared" si="6"/>
        <v>351</v>
      </c>
      <c r="F26" s="7">
        <f t="shared" si="6"/>
        <v>451</v>
      </c>
      <c r="G26" s="7">
        <f t="shared" si="6"/>
        <v>7</v>
      </c>
      <c r="H26" s="7">
        <f t="shared" si="6"/>
        <v>974</v>
      </c>
      <c r="I26" s="7">
        <f t="shared" si="6"/>
        <v>4</v>
      </c>
      <c r="J26" s="7">
        <f t="shared" si="6"/>
        <v>22</v>
      </c>
      <c r="K26" s="7">
        <f t="shared" si="6"/>
        <v>7</v>
      </c>
      <c r="L26" s="7">
        <f t="shared" si="6"/>
        <v>0</v>
      </c>
      <c r="M26" s="7">
        <f t="shared" si="6"/>
        <v>46</v>
      </c>
      <c r="N26" s="7">
        <f t="shared" si="6"/>
        <v>12</v>
      </c>
      <c r="O26" s="7">
        <f t="shared" si="6"/>
        <v>79</v>
      </c>
      <c r="P26" s="7">
        <f t="shared" si="6"/>
        <v>14</v>
      </c>
      <c r="Q26" s="7">
        <f t="shared" si="6"/>
        <v>85</v>
      </c>
      <c r="R26" s="7">
        <f t="shared" si="6"/>
        <v>0</v>
      </c>
      <c r="S26" s="7">
        <f t="shared" si="6"/>
        <v>30</v>
      </c>
      <c r="T26" s="7">
        <f t="shared" si="6"/>
        <v>251</v>
      </c>
      <c r="U26" s="7">
        <f t="shared" si="6"/>
        <v>309</v>
      </c>
      <c r="V26" s="7">
        <f t="shared" si="6"/>
        <v>0</v>
      </c>
      <c r="W26" s="7">
        <f t="shared" si="6"/>
        <v>385</v>
      </c>
      <c r="X26" s="7">
        <f t="shared" si="6"/>
        <v>140</v>
      </c>
      <c r="Y26" s="7">
        <f t="shared" si="6"/>
        <v>15</v>
      </c>
      <c r="Z26" s="7">
        <f t="shared" si="6"/>
        <v>90</v>
      </c>
      <c r="AA26" s="7">
        <f>SUM(D26:Z26)</f>
        <v>3475</v>
      </c>
      <c r="AB26" s="20">
        <v>40</v>
      </c>
      <c r="AC26" s="7">
        <f>AC$43/AB$42*AB26</f>
        <v>378.40000000000003</v>
      </c>
      <c r="AD26" s="21">
        <f>AC26/AA26</f>
        <v>0.10889208633093526</v>
      </c>
      <c r="AF26" s="7">
        <f>SUM(AF23:AF25)</f>
        <v>98</v>
      </c>
    </row>
    <row r="27" spans="1:32" ht="12.75">
      <c r="A27" s="7"/>
      <c r="B27" s="8" t="s">
        <v>51</v>
      </c>
      <c r="C27" s="7"/>
      <c r="D27" s="22">
        <f aca="true" t="shared" si="7" ref="D27:Z27">D26*$AD26</f>
        <v>22.105093525179857</v>
      </c>
      <c r="E27" s="22">
        <f t="shared" si="7"/>
        <v>38.22112230215828</v>
      </c>
      <c r="F27" s="22">
        <f t="shared" si="7"/>
        <v>49.1103309352518</v>
      </c>
      <c r="G27" s="22">
        <f t="shared" si="7"/>
        <v>0.7622446043165468</v>
      </c>
      <c r="H27" s="22">
        <f t="shared" si="7"/>
        <v>106.06089208633095</v>
      </c>
      <c r="I27" s="22">
        <f t="shared" si="7"/>
        <v>0.43556834532374106</v>
      </c>
      <c r="J27" s="22">
        <f t="shared" si="7"/>
        <v>2.3956258992805757</v>
      </c>
      <c r="K27" s="22">
        <f t="shared" si="7"/>
        <v>0.7622446043165468</v>
      </c>
      <c r="L27" s="22">
        <f t="shared" si="7"/>
        <v>0</v>
      </c>
      <c r="M27" s="22">
        <f t="shared" si="7"/>
        <v>5.009035971223022</v>
      </c>
      <c r="N27" s="22">
        <f t="shared" si="7"/>
        <v>1.3067050359712231</v>
      </c>
      <c r="O27" s="22">
        <f t="shared" si="7"/>
        <v>8.602474820143886</v>
      </c>
      <c r="P27" s="22">
        <f t="shared" si="7"/>
        <v>1.5244892086330937</v>
      </c>
      <c r="Q27" s="22">
        <f t="shared" si="7"/>
        <v>9.255827338129498</v>
      </c>
      <c r="R27" s="22">
        <f t="shared" si="7"/>
        <v>0</v>
      </c>
      <c r="S27" s="22">
        <f t="shared" si="7"/>
        <v>3.266762589928058</v>
      </c>
      <c r="T27" s="22">
        <f t="shared" si="7"/>
        <v>27.33191366906475</v>
      </c>
      <c r="U27" s="22">
        <f t="shared" si="7"/>
        <v>33.647654676258995</v>
      </c>
      <c r="V27" s="22">
        <f t="shared" si="7"/>
        <v>0</v>
      </c>
      <c r="W27" s="22">
        <f t="shared" si="7"/>
        <v>41.92345323741008</v>
      </c>
      <c r="X27" s="22">
        <f t="shared" si="7"/>
        <v>15.244892086330937</v>
      </c>
      <c r="Y27" s="22">
        <f t="shared" si="7"/>
        <v>1.633381294964029</v>
      </c>
      <c r="Z27" s="22">
        <f t="shared" si="7"/>
        <v>9.800287769784173</v>
      </c>
      <c r="AA27" s="22">
        <f>SUM(D27:Z27)</f>
        <v>378.4</v>
      </c>
      <c r="AB27" s="2"/>
      <c r="AC27" s="2"/>
      <c r="AD27" s="26"/>
      <c r="AF27" s="22">
        <f>AF26*$AD26</f>
        <v>10.671424460431655</v>
      </c>
    </row>
    <row r="28" spans="1:32" ht="12.75" customHeight="1">
      <c r="A28" s="9" t="s">
        <v>7</v>
      </c>
      <c r="B28" s="2" t="s">
        <v>8</v>
      </c>
      <c r="C28" s="2">
        <v>2004</v>
      </c>
      <c r="D28" s="2">
        <v>287</v>
      </c>
      <c r="E28" s="2">
        <v>469</v>
      </c>
      <c r="F28" s="2">
        <v>694</v>
      </c>
      <c r="G28" s="2">
        <v>13</v>
      </c>
      <c r="H28" s="11">
        <v>783</v>
      </c>
      <c r="I28" s="2">
        <v>12</v>
      </c>
      <c r="J28" s="2">
        <v>62</v>
      </c>
      <c r="K28" s="2">
        <v>76</v>
      </c>
      <c r="L28" s="2">
        <v>0</v>
      </c>
      <c r="M28" s="2">
        <v>78</v>
      </c>
      <c r="N28" s="2">
        <v>39</v>
      </c>
      <c r="O28" s="2">
        <v>299</v>
      </c>
      <c r="P28" s="2">
        <v>27</v>
      </c>
      <c r="Q28" s="2">
        <v>144</v>
      </c>
      <c r="R28" s="6">
        <v>8</v>
      </c>
      <c r="S28" s="2">
        <v>136</v>
      </c>
      <c r="T28" s="2">
        <v>576</v>
      </c>
      <c r="U28" s="10">
        <v>351</v>
      </c>
      <c r="V28" s="2">
        <v>91</v>
      </c>
      <c r="W28" s="2">
        <v>564</v>
      </c>
      <c r="X28" s="2">
        <v>284</v>
      </c>
      <c r="Y28" s="15">
        <v>25</v>
      </c>
      <c r="Z28" s="2">
        <v>186</v>
      </c>
      <c r="AD28" s="27"/>
      <c r="AF28" s="2">
        <v>124</v>
      </c>
    </row>
    <row r="29" spans="1:32" ht="12.75">
      <c r="A29" s="6"/>
      <c r="B29" s="6"/>
      <c r="C29" s="2">
        <v>2005</v>
      </c>
      <c r="D29" s="2">
        <v>290</v>
      </c>
      <c r="E29" s="2">
        <v>492</v>
      </c>
      <c r="F29" s="6">
        <v>697</v>
      </c>
      <c r="G29" s="6">
        <v>14</v>
      </c>
      <c r="H29" s="16">
        <v>762</v>
      </c>
      <c r="I29" s="2">
        <v>12</v>
      </c>
      <c r="J29" s="6">
        <v>65</v>
      </c>
      <c r="K29" s="2">
        <v>63</v>
      </c>
      <c r="L29" s="6">
        <v>38</v>
      </c>
      <c r="M29" s="6">
        <v>78</v>
      </c>
      <c r="N29" s="6">
        <v>40</v>
      </c>
      <c r="O29" s="6">
        <v>297</v>
      </c>
      <c r="P29" s="6">
        <v>27</v>
      </c>
      <c r="Q29" s="6">
        <v>153</v>
      </c>
      <c r="R29" s="6">
        <v>8</v>
      </c>
      <c r="S29" s="6">
        <v>146</v>
      </c>
      <c r="T29" s="6">
        <v>468</v>
      </c>
      <c r="U29" s="17">
        <v>349</v>
      </c>
      <c r="V29" s="6">
        <v>90</v>
      </c>
      <c r="W29" s="6">
        <v>669</v>
      </c>
      <c r="X29" s="6">
        <v>301</v>
      </c>
      <c r="Y29" s="18">
        <v>29</v>
      </c>
      <c r="Z29" s="6">
        <v>184</v>
      </c>
      <c r="AD29" s="27"/>
      <c r="AF29" s="6">
        <v>110</v>
      </c>
    </row>
    <row r="30" spans="1:32" ht="13.5" thickBot="1">
      <c r="A30" s="4"/>
      <c r="B30" s="4"/>
      <c r="C30" s="4">
        <v>2006</v>
      </c>
      <c r="D30" s="2">
        <v>298</v>
      </c>
      <c r="E30" s="4">
        <v>508</v>
      </c>
      <c r="F30" s="4">
        <v>765</v>
      </c>
      <c r="G30" s="4">
        <v>13</v>
      </c>
      <c r="H30" s="12">
        <v>781</v>
      </c>
      <c r="I30" s="4">
        <v>13</v>
      </c>
      <c r="J30" s="4">
        <v>65</v>
      </c>
      <c r="K30" s="4">
        <v>69</v>
      </c>
      <c r="L30" s="4">
        <v>32</v>
      </c>
      <c r="M30" s="4">
        <v>75</v>
      </c>
      <c r="N30" s="4">
        <v>36</v>
      </c>
      <c r="O30" s="4">
        <v>301</v>
      </c>
      <c r="P30" s="4">
        <v>30</v>
      </c>
      <c r="Q30" s="4">
        <v>151</v>
      </c>
      <c r="R30" s="4">
        <v>10</v>
      </c>
      <c r="S30" s="4">
        <v>135</v>
      </c>
      <c r="T30" s="4">
        <v>519</v>
      </c>
      <c r="U30" s="19">
        <v>386</v>
      </c>
      <c r="V30" s="4">
        <v>100</v>
      </c>
      <c r="W30" s="4">
        <v>682</v>
      </c>
      <c r="X30" s="4">
        <v>307</v>
      </c>
      <c r="Y30" s="4">
        <v>31</v>
      </c>
      <c r="Z30" s="4">
        <v>195</v>
      </c>
      <c r="AA30" s="2"/>
      <c r="AB30" s="2"/>
      <c r="AC30" s="2"/>
      <c r="AD30" s="26"/>
      <c r="AF30" s="4">
        <v>90</v>
      </c>
    </row>
    <row r="31" spans="1:32" ht="12.75">
      <c r="A31" s="7"/>
      <c r="B31" s="8" t="s">
        <v>50</v>
      </c>
      <c r="C31" s="7"/>
      <c r="D31" s="7">
        <f aca="true" t="shared" si="8" ref="D31:Z31">SUM(D28:D30)</f>
        <v>875</v>
      </c>
      <c r="E31" s="7">
        <f t="shared" si="8"/>
        <v>1469</v>
      </c>
      <c r="F31" s="7">
        <f t="shared" si="8"/>
        <v>2156</v>
      </c>
      <c r="G31" s="7">
        <f t="shared" si="8"/>
        <v>40</v>
      </c>
      <c r="H31" s="7">
        <f t="shared" si="8"/>
        <v>2326</v>
      </c>
      <c r="I31" s="7">
        <f t="shared" si="8"/>
        <v>37</v>
      </c>
      <c r="J31" s="7">
        <f t="shared" si="8"/>
        <v>192</v>
      </c>
      <c r="K31" s="7">
        <f t="shared" si="8"/>
        <v>208</v>
      </c>
      <c r="L31" s="7">
        <f t="shared" si="8"/>
        <v>70</v>
      </c>
      <c r="M31" s="7">
        <f t="shared" si="8"/>
        <v>231</v>
      </c>
      <c r="N31" s="7">
        <f t="shared" si="8"/>
        <v>115</v>
      </c>
      <c r="O31" s="7">
        <f t="shared" si="8"/>
        <v>897</v>
      </c>
      <c r="P31" s="7">
        <f t="shared" si="8"/>
        <v>84</v>
      </c>
      <c r="Q31" s="7">
        <f t="shared" si="8"/>
        <v>448</v>
      </c>
      <c r="R31" s="7">
        <f t="shared" si="8"/>
        <v>26</v>
      </c>
      <c r="S31" s="7">
        <f t="shared" si="8"/>
        <v>417</v>
      </c>
      <c r="T31" s="7">
        <f t="shared" si="8"/>
        <v>1563</v>
      </c>
      <c r="U31" s="7">
        <f t="shared" si="8"/>
        <v>1086</v>
      </c>
      <c r="V31" s="7">
        <f t="shared" si="8"/>
        <v>281</v>
      </c>
      <c r="W31" s="7">
        <f t="shared" si="8"/>
        <v>1915</v>
      </c>
      <c r="X31" s="7">
        <f t="shared" si="8"/>
        <v>892</v>
      </c>
      <c r="Y31" s="7">
        <f t="shared" si="8"/>
        <v>85</v>
      </c>
      <c r="Z31" s="7">
        <f t="shared" si="8"/>
        <v>565</v>
      </c>
      <c r="AA31" s="2"/>
      <c r="AB31" s="2"/>
      <c r="AC31" s="2"/>
      <c r="AD31" s="26"/>
      <c r="AF31" s="7">
        <f>SUM(AF28:AF30)</f>
        <v>324</v>
      </c>
    </row>
    <row r="32" spans="1:32" ht="12.75" customHeight="1">
      <c r="A32" s="9" t="s">
        <v>10</v>
      </c>
      <c r="B32" s="2" t="s">
        <v>9</v>
      </c>
      <c r="C32" s="2">
        <v>2004</v>
      </c>
      <c r="D32" s="2">
        <v>36</v>
      </c>
      <c r="E32" s="2">
        <v>116</v>
      </c>
      <c r="F32" s="2">
        <v>144</v>
      </c>
      <c r="G32" s="2">
        <v>0</v>
      </c>
      <c r="H32" s="11">
        <v>145</v>
      </c>
      <c r="I32" s="2">
        <v>0</v>
      </c>
      <c r="J32" s="2">
        <v>8</v>
      </c>
      <c r="K32" s="2">
        <v>9</v>
      </c>
      <c r="L32" s="2">
        <v>0</v>
      </c>
      <c r="M32" s="2">
        <v>4</v>
      </c>
      <c r="N32" s="2">
        <v>0</v>
      </c>
      <c r="O32" s="2">
        <v>25</v>
      </c>
      <c r="P32" s="2">
        <v>2</v>
      </c>
      <c r="Q32" s="2">
        <v>16</v>
      </c>
      <c r="R32" s="6">
        <v>1</v>
      </c>
      <c r="S32" s="2">
        <v>11</v>
      </c>
      <c r="T32" s="2">
        <v>90</v>
      </c>
      <c r="U32" s="10">
        <v>95</v>
      </c>
      <c r="V32" s="2">
        <v>15</v>
      </c>
      <c r="W32" s="2">
        <v>111</v>
      </c>
      <c r="X32" s="2">
        <v>35</v>
      </c>
      <c r="Y32" s="2">
        <v>0</v>
      </c>
      <c r="Z32" s="2">
        <v>36</v>
      </c>
      <c r="AA32" s="2"/>
      <c r="AB32" s="2"/>
      <c r="AC32" s="2"/>
      <c r="AD32" s="26"/>
      <c r="AF32" s="2">
        <v>5</v>
      </c>
    </row>
    <row r="33" spans="1:32" ht="12.75">
      <c r="A33" s="2"/>
      <c r="B33" s="2"/>
      <c r="C33" s="2">
        <v>2005</v>
      </c>
      <c r="D33" s="2">
        <v>36</v>
      </c>
      <c r="E33" s="2">
        <v>121</v>
      </c>
      <c r="F33" s="2">
        <v>145</v>
      </c>
      <c r="G33" s="2">
        <v>0</v>
      </c>
      <c r="H33" s="11">
        <v>136</v>
      </c>
      <c r="I33" s="2">
        <v>0</v>
      </c>
      <c r="J33" s="2">
        <v>5</v>
      </c>
      <c r="K33" s="2">
        <v>6</v>
      </c>
      <c r="L33" s="2">
        <v>4</v>
      </c>
      <c r="M33" s="2">
        <v>2</v>
      </c>
      <c r="N33" s="2">
        <v>0</v>
      </c>
      <c r="O33" s="2">
        <v>27</v>
      </c>
      <c r="P33" s="2">
        <v>2</v>
      </c>
      <c r="Q33" s="2">
        <v>16</v>
      </c>
      <c r="R33" s="6">
        <v>1</v>
      </c>
      <c r="S33" s="2">
        <v>12</v>
      </c>
      <c r="T33" s="2">
        <v>88</v>
      </c>
      <c r="U33" s="10">
        <v>90</v>
      </c>
      <c r="V33" s="2">
        <v>13</v>
      </c>
      <c r="W33" s="2">
        <v>123</v>
      </c>
      <c r="X33" s="2">
        <v>32</v>
      </c>
      <c r="Y33" s="2">
        <v>0</v>
      </c>
      <c r="Z33" s="2">
        <v>28</v>
      </c>
      <c r="AA33" s="2"/>
      <c r="AB33" s="2"/>
      <c r="AC33" s="2"/>
      <c r="AD33" s="26"/>
      <c r="AF33" s="2">
        <v>7</v>
      </c>
    </row>
    <row r="34" spans="1:32" ht="13.5" thickBot="1">
      <c r="A34" s="4"/>
      <c r="B34" s="4"/>
      <c r="C34" s="4">
        <v>2006</v>
      </c>
      <c r="D34" s="2">
        <v>29</v>
      </c>
      <c r="E34" s="4">
        <v>122</v>
      </c>
      <c r="F34" s="4">
        <v>143</v>
      </c>
      <c r="G34" s="4">
        <v>0</v>
      </c>
      <c r="H34" s="12">
        <v>146</v>
      </c>
      <c r="I34" s="4">
        <v>0</v>
      </c>
      <c r="J34" s="4">
        <v>5</v>
      </c>
      <c r="K34" s="4">
        <v>7</v>
      </c>
      <c r="L34" s="4">
        <v>4</v>
      </c>
      <c r="M34" s="4">
        <v>2</v>
      </c>
      <c r="N34" s="4">
        <v>0</v>
      </c>
      <c r="O34" s="4">
        <v>27</v>
      </c>
      <c r="P34" s="4">
        <v>2</v>
      </c>
      <c r="Q34" s="4">
        <v>13</v>
      </c>
      <c r="R34" s="4">
        <v>2</v>
      </c>
      <c r="S34" s="4">
        <v>9</v>
      </c>
      <c r="T34" s="4">
        <v>86</v>
      </c>
      <c r="U34" s="19">
        <v>97</v>
      </c>
      <c r="V34" s="4">
        <v>15</v>
      </c>
      <c r="W34" s="4">
        <v>119</v>
      </c>
      <c r="X34" s="4">
        <v>34</v>
      </c>
      <c r="Y34" s="4">
        <v>1</v>
      </c>
      <c r="Z34" s="4">
        <v>31</v>
      </c>
      <c r="AA34" s="2"/>
      <c r="AB34" s="2"/>
      <c r="AC34" s="2"/>
      <c r="AD34" s="26"/>
      <c r="AF34" s="4">
        <v>8</v>
      </c>
    </row>
    <row r="35" spans="1:32" ht="12.75">
      <c r="A35" s="7"/>
      <c r="B35" s="8" t="s">
        <v>50</v>
      </c>
      <c r="C35" s="7"/>
      <c r="D35" s="7">
        <f aca="true" t="shared" si="9" ref="D35:Z35">SUM(D32:D34)</f>
        <v>101</v>
      </c>
      <c r="E35" s="7">
        <f t="shared" si="9"/>
        <v>359</v>
      </c>
      <c r="F35" s="7">
        <f t="shared" si="9"/>
        <v>432</v>
      </c>
      <c r="G35" s="7">
        <f t="shared" si="9"/>
        <v>0</v>
      </c>
      <c r="H35" s="7">
        <f t="shared" si="9"/>
        <v>427</v>
      </c>
      <c r="I35" s="7">
        <f t="shared" si="9"/>
        <v>0</v>
      </c>
      <c r="J35" s="7">
        <f t="shared" si="9"/>
        <v>18</v>
      </c>
      <c r="K35" s="7">
        <f t="shared" si="9"/>
        <v>22</v>
      </c>
      <c r="L35" s="7">
        <f t="shared" si="9"/>
        <v>8</v>
      </c>
      <c r="M35" s="7">
        <f t="shared" si="9"/>
        <v>8</v>
      </c>
      <c r="N35" s="7">
        <f t="shared" si="9"/>
        <v>0</v>
      </c>
      <c r="O35" s="7">
        <f t="shared" si="9"/>
        <v>79</v>
      </c>
      <c r="P35" s="7">
        <f t="shared" si="9"/>
        <v>6</v>
      </c>
      <c r="Q35" s="7">
        <f t="shared" si="9"/>
        <v>45</v>
      </c>
      <c r="R35" s="7">
        <f t="shared" si="9"/>
        <v>4</v>
      </c>
      <c r="S35" s="7">
        <f t="shared" si="9"/>
        <v>32</v>
      </c>
      <c r="T35" s="7">
        <f t="shared" si="9"/>
        <v>264</v>
      </c>
      <c r="U35" s="7">
        <f t="shared" si="9"/>
        <v>282</v>
      </c>
      <c r="V35" s="7">
        <f t="shared" si="9"/>
        <v>43</v>
      </c>
      <c r="W35" s="7">
        <f t="shared" si="9"/>
        <v>353</v>
      </c>
      <c r="X35" s="7">
        <f t="shared" si="9"/>
        <v>101</v>
      </c>
      <c r="Y35" s="7">
        <f t="shared" si="9"/>
        <v>1</v>
      </c>
      <c r="Z35" s="7">
        <f t="shared" si="9"/>
        <v>95</v>
      </c>
      <c r="AA35" s="2"/>
      <c r="AB35" s="2"/>
      <c r="AC35" s="2"/>
      <c r="AD35" s="26"/>
      <c r="AF35" s="7">
        <f>SUM(AF32:AF34)</f>
        <v>20</v>
      </c>
    </row>
    <row r="36" spans="1:32" ht="12.75" customHeight="1">
      <c r="A36" s="9" t="s">
        <v>11</v>
      </c>
      <c r="B36" s="2" t="s">
        <v>46</v>
      </c>
      <c r="C36" s="2">
        <v>2004</v>
      </c>
      <c r="D36" s="2">
        <v>7</v>
      </c>
      <c r="E36" s="2">
        <v>30</v>
      </c>
      <c r="F36" s="2">
        <v>17</v>
      </c>
      <c r="G36" s="2">
        <v>0</v>
      </c>
      <c r="H36" s="11">
        <v>29</v>
      </c>
      <c r="I36" s="2">
        <v>0</v>
      </c>
      <c r="J36" s="2">
        <v>2</v>
      </c>
      <c r="K36" s="2">
        <v>2</v>
      </c>
      <c r="L36" s="2">
        <v>0</v>
      </c>
      <c r="M36" s="2">
        <v>2</v>
      </c>
      <c r="N36" s="2">
        <v>0</v>
      </c>
      <c r="O36" s="2">
        <v>4</v>
      </c>
      <c r="P36" s="2">
        <v>0</v>
      </c>
      <c r="Q36" s="2">
        <v>1</v>
      </c>
      <c r="R36" s="6">
        <v>0</v>
      </c>
      <c r="S36" s="2">
        <v>4</v>
      </c>
      <c r="T36" s="2">
        <v>5</v>
      </c>
      <c r="U36" s="10">
        <v>8</v>
      </c>
      <c r="V36" s="2">
        <v>1</v>
      </c>
      <c r="W36" s="2">
        <v>15</v>
      </c>
      <c r="X36" s="2">
        <v>3</v>
      </c>
      <c r="Y36" s="2">
        <v>0</v>
      </c>
      <c r="Z36" s="2">
        <v>3</v>
      </c>
      <c r="AA36" s="2"/>
      <c r="AB36" s="2"/>
      <c r="AC36" s="2"/>
      <c r="AD36" s="26"/>
      <c r="AF36" s="2">
        <v>1</v>
      </c>
    </row>
    <row r="37" spans="1:32" ht="12.75">
      <c r="A37" s="2"/>
      <c r="B37" s="2"/>
      <c r="C37" s="2">
        <v>2005</v>
      </c>
      <c r="D37" s="2">
        <v>7</v>
      </c>
      <c r="E37" s="2">
        <v>27</v>
      </c>
      <c r="F37" s="2">
        <v>15</v>
      </c>
      <c r="G37" s="2">
        <v>0</v>
      </c>
      <c r="H37" s="11">
        <v>29</v>
      </c>
      <c r="I37" s="2">
        <v>0</v>
      </c>
      <c r="J37" s="2">
        <v>1</v>
      </c>
      <c r="K37" s="2">
        <v>0</v>
      </c>
      <c r="L37" s="2">
        <v>1</v>
      </c>
      <c r="M37" s="2">
        <v>3</v>
      </c>
      <c r="N37" s="2">
        <v>0</v>
      </c>
      <c r="O37" s="2">
        <v>5</v>
      </c>
      <c r="P37" s="2">
        <v>0</v>
      </c>
      <c r="Q37" s="2">
        <v>2</v>
      </c>
      <c r="R37" s="6">
        <v>0</v>
      </c>
      <c r="S37" s="2">
        <v>4</v>
      </c>
      <c r="T37" s="2">
        <v>7</v>
      </c>
      <c r="U37" s="10">
        <v>7</v>
      </c>
      <c r="V37" s="2">
        <v>1</v>
      </c>
      <c r="W37" s="2">
        <v>14</v>
      </c>
      <c r="X37" s="2">
        <v>4</v>
      </c>
      <c r="Y37" s="2">
        <v>0</v>
      </c>
      <c r="Z37" s="2">
        <v>3</v>
      </c>
      <c r="AD37" s="27"/>
      <c r="AF37" s="2">
        <v>1</v>
      </c>
    </row>
    <row r="38" spans="1:32" ht="13.5" thickBot="1">
      <c r="A38" s="4"/>
      <c r="B38" s="4"/>
      <c r="C38" s="4">
        <v>2006</v>
      </c>
      <c r="D38" s="2">
        <v>9</v>
      </c>
      <c r="E38" s="4">
        <v>27</v>
      </c>
      <c r="F38" s="4">
        <v>12</v>
      </c>
      <c r="G38" s="4">
        <v>0</v>
      </c>
      <c r="H38" s="12">
        <v>26</v>
      </c>
      <c r="I38" s="4">
        <v>0</v>
      </c>
      <c r="J38" s="4">
        <v>1</v>
      </c>
      <c r="K38" s="4">
        <v>0</v>
      </c>
      <c r="L38" s="4">
        <v>1</v>
      </c>
      <c r="M38" s="4">
        <v>3</v>
      </c>
      <c r="N38" s="4">
        <v>0</v>
      </c>
      <c r="O38" s="4">
        <v>5</v>
      </c>
      <c r="P38" s="4">
        <v>0</v>
      </c>
      <c r="Q38" s="4">
        <v>2</v>
      </c>
      <c r="R38" s="4">
        <v>0</v>
      </c>
      <c r="S38" s="4">
        <v>5</v>
      </c>
      <c r="T38" s="4">
        <v>8</v>
      </c>
      <c r="U38" s="19">
        <v>7</v>
      </c>
      <c r="V38" s="4">
        <v>1</v>
      </c>
      <c r="W38" s="4">
        <v>13</v>
      </c>
      <c r="X38" s="4">
        <v>4</v>
      </c>
      <c r="Y38" s="4">
        <v>0</v>
      </c>
      <c r="Z38" s="4">
        <v>1</v>
      </c>
      <c r="AD38" s="27"/>
      <c r="AF38" s="4">
        <v>1</v>
      </c>
    </row>
    <row r="39" spans="1:32" ht="12.75">
      <c r="A39" s="7"/>
      <c r="B39" s="8" t="s">
        <v>50</v>
      </c>
      <c r="C39" s="7"/>
      <c r="D39" s="7">
        <f aca="true" t="shared" si="10" ref="D39:Z39">SUM(D36:D38)</f>
        <v>23</v>
      </c>
      <c r="E39" s="7">
        <f t="shared" si="10"/>
        <v>84</v>
      </c>
      <c r="F39" s="7">
        <f t="shared" si="10"/>
        <v>44</v>
      </c>
      <c r="G39" s="7">
        <f t="shared" si="10"/>
        <v>0</v>
      </c>
      <c r="H39" s="7">
        <f t="shared" si="10"/>
        <v>84</v>
      </c>
      <c r="I39" s="7">
        <f t="shared" si="10"/>
        <v>0</v>
      </c>
      <c r="J39" s="7">
        <f t="shared" si="10"/>
        <v>4</v>
      </c>
      <c r="K39" s="7">
        <f t="shared" si="10"/>
        <v>2</v>
      </c>
      <c r="L39" s="7">
        <f t="shared" si="10"/>
        <v>2</v>
      </c>
      <c r="M39" s="7">
        <f t="shared" si="10"/>
        <v>8</v>
      </c>
      <c r="N39" s="7">
        <f t="shared" si="10"/>
        <v>0</v>
      </c>
      <c r="O39" s="7">
        <f t="shared" si="10"/>
        <v>14</v>
      </c>
      <c r="P39" s="7">
        <f t="shared" si="10"/>
        <v>0</v>
      </c>
      <c r="Q39" s="7">
        <f t="shared" si="10"/>
        <v>5</v>
      </c>
      <c r="R39" s="7">
        <f t="shared" si="10"/>
        <v>0</v>
      </c>
      <c r="S39" s="7">
        <f t="shared" si="10"/>
        <v>13</v>
      </c>
      <c r="T39" s="7">
        <f t="shared" si="10"/>
        <v>20</v>
      </c>
      <c r="U39" s="7">
        <f t="shared" si="10"/>
        <v>22</v>
      </c>
      <c r="V39" s="7">
        <f t="shared" si="10"/>
        <v>3</v>
      </c>
      <c r="W39" s="7">
        <f t="shared" si="10"/>
        <v>42</v>
      </c>
      <c r="X39" s="7">
        <f t="shared" si="10"/>
        <v>11</v>
      </c>
      <c r="Y39" s="7">
        <f t="shared" si="10"/>
        <v>0</v>
      </c>
      <c r="Z39" s="7">
        <f t="shared" si="10"/>
        <v>7</v>
      </c>
      <c r="AA39" s="2"/>
      <c r="AB39" s="2"/>
      <c r="AC39" s="2"/>
      <c r="AD39" s="26"/>
      <c r="AF39" s="7">
        <f>SUM(AF36:AF38)</f>
        <v>3</v>
      </c>
    </row>
    <row r="40" spans="2:32" ht="12.75">
      <c r="B40" t="s">
        <v>57</v>
      </c>
      <c r="D40">
        <f aca="true" t="shared" si="11" ref="D40:Z40">D31+D35*3+D39*5</f>
        <v>1293</v>
      </c>
      <c r="E40">
        <f t="shared" si="11"/>
        <v>2966</v>
      </c>
      <c r="F40">
        <f t="shared" si="11"/>
        <v>3672</v>
      </c>
      <c r="G40">
        <f t="shared" si="11"/>
        <v>40</v>
      </c>
      <c r="H40">
        <f t="shared" si="11"/>
        <v>4027</v>
      </c>
      <c r="I40">
        <f t="shared" si="11"/>
        <v>37</v>
      </c>
      <c r="J40">
        <f t="shared" si="11"/>
        <v>266</v>
      </c>
      <c r="K40">
        <f t="shared" si="11"/>
        <v>284</v>
      </c>
      <c r="L40">
        <f t="shared" si="11"/>
        <v>104</v>
      </c>
      <c r="M40">
        <f t="shared" si="11"/>
        <v>295</v>
      </c>
      <c r="N40">
        <f t="shared" si="11"/>
        <v>115</v>
      </c>
      <c r="O40">
        <f t="shared" si="11"/>
        <v>1204</v>
      </c>
      <c r="P40">
        <f t="shared" si="11"/>
        <v>102</v>
      </c>
      <c r="Q40">
        <f t="shared" si="11"/>
        <v>608</v>
      </c>
      <c r="R40">
        <f t="shared" si="11"/>
        <v>38</v>
      </c>
      <c r="S40">
        <f t="shared" si="11"/>
        <v>578</v>
      </c>
      <c r="T40">
        <f t="shared" si="11"/>
        <v>2455</v>
      </c>
      <c r="U40">
        <f t="shared" si="11"/>
        <v>2042</v>
      </c>
      <c r="V40">
        <f t="shared" si="11"/>
        <v>425</v>
      </c>
      <c r="W40">
        <f t="shared" si="11"/>
        <v>3184</v>
      </c>
      <c r="X40">
        <f t="shared" si="11"/>
        <v>1250</v>
      </c>
      <c r="Y40">
        <f t="shared" si="11"/>
        <v>88</v>
      </c>
      <c r="Z40">
        <f t="shared" si="11"/>
        <v>885</v>
      </c>
      <c r="AA40">
        <f>SUM(D40:Z40)</f>
        <v>25958</v>
      </c>
      <c r="AB40" s="20">
        <v>20</v>
      </c>
      <c r="AC40" s="7">
        <f>AC$43/AB$42*AB40</f>
        <v>189.20000000000002</v>
      </c>
      <c r="AD40" s="28">
        <f>AC40/AA40</f>
        <v>0.007288697126126821</v>
      </c>
      <c r="AF40">
        <f>AF31+AF35*3+AF39*5</f>
        <v>399</v>
      </c>
    </row>
    <row r="41" spans="1:32" ht="12.75">
      <c r="A41" s="7"/>
      <c r="B41" s="8" t="s">
        <v>51</v>
      </c>
      <c r="C41" s="7"/>
      <c r="D41" s="22">
        <f aca="true" t="shared" si="12" ref="D41:Z41">D40*$AD40</f>
        <v>9.42428538408198</v>
      </c>
      <c r="E41" s="22">
        <f t="shared" si="12"/>
        <v>21.61827567609215</v>
      </c>
      <c r="F41" s="22">
        <f t="shared" si="12"/>
        <v>26.764095847137686</v>
      </c>
      <c r="G41" s="22">
        <f t="shared" si="12"/>
        <v>0.29154788504507284</v>
      </c>
      <c r="H41" s="22">
        <f t="shared" si="12"/>
        <v>29.35158332691271</v>
      </c>
      <c r="I41" s="22">
        <f t="shared" si="12"/>
        <v>0.26968179366669237</v>
      </c>
      <c r="J41" s="22">
        <f t="shared" si="12"/>
        <v>1.9387934355497345</v>
      </c>
      <c r="K41" s="22">
        <f t="shared" si="12"/>
        <v>2.069989983820017</v>
      </c>
      <c r="L41" s="22">
        <f t="shared" si="12"/>
        <v>0.7580245011171893</v>
      </c>
      <c r="M41" s="22">
        <f t="shared" si="12"/>
        <v>2.1501656522074124</v>
      </c>
      <c r="N41" s="22">
        <f t="shared" si="12"/>
        <v>0.8382001695045844</v>
      </c>
      <c r="O41" s="22">
        <f t="shared" si="12"/>
        <v>8.775591339856692</v>
      </c>
      <c r="P41" s="22">
        <f t="shared" si="12"/>
        <v>0.7434471068649358</v>
      </c>
      <c r="Q41" s="22">
        <f t="shared" si="12"/>
        <v>4.431527852685107</v>
      </c>
      <c r="R41" s="22">
        <f t="shared" si="12"/>
        <v>0.2769704907928192</v>
      </c>
      <c r="S41" s="22">
        <f t="shared" si="12"/>
        <v>4.2128669389013025</v>
      </c>
      <c r="T41" s="22">
        <f t="shared" si="12"/>
        <v>17.893751444641346</v>
      </c>
      <c r="U41" s="22">
        <f t="shared" si="12"/>
        <v>14.883519531550968</v>
      </c>
      <c r="V41" s="22">
        <f t="shared" si="12"/>
        <v>3.097696278603899</v>
      </c>
      <c r="W41" s="22">
        <f t="shared" si="12"/>
        <v>23.207211649587798</v>
      </c>
      <c r="X41" s="22">
        <f t="shared" si="12"/>
        <v>9.110871407658527</v>
      </c>
      <c r="Y41" s="22">
        <f t="shared" si="12"/>
        <v>0.6414053470991603</v>
      </c>
      <c r="Z41" s="22">
        <f t="shared" si="12"/>
        <v>6.450496956622237</v>
      </c>
      <c r="AA41" s="22">
        <f>SUM(D41:Z41)</f>
        <v>189.20000000000002</v>
      </c>
      <c r="AD41" s="2"/>
      <c r="AF41" s="22">
        <f>AF40*$AD40</f>
        <v>2.9081901533246017</v>
      </c>
    </row>
    <row r="42" spans="1:32" ht="13.5" thickBot="1">
      <c r="A42" t="s">
        <v>58</v>
      </c>
      <c r="C42" s="22">
        <f>SUM(D42:Z42)</f>
        <v>946.0000000000001</v>
      </c>
      <c r="D42" s="22">
        <f aca="true" t="shared" si="13" ref="D42:Z42">D6+D17+D22+D27+D41</f>
        <v>59.61421492360836</v>
      </c>
      <c r="E42" s="22">
        <f t="shared" si="13"/>
        <v>96.43599284641162</v>
      </c>
      <c r="F42" s="22">
        <f t="shared" si="13"/>
        <v>122.88098625483082</v>
      </c>
      <c r="G42" s="22">
        <f t="shared" si="13"/>
        <v>2.174968480985939</v>
      </c>
      <c r="H42" s="22">
        <f t="shared" si="13"/>
        <v>205.9862715323</v>
      </c>
      <c r="I42" s="22">
        <f t="shared" si="13"/>
        <v>1.5906759500962873</v>
      </c>
      <c r="J42" s="22">
        <f t="shared" si="13"/>
        <v>7.206050047423914</v>
      </c>
      <c r="K42" s="22">
        <f t="shared" si="13"/>
        <v>10.286011864823703</v>
      </c>
      <c r="L42" s="22">
        <f t="shared" si="13"/>
        <v>2.8841961943344105</v>
      </c>
      <c r="M42" s="22">
        <f t="shared" si="13"/>
        <v>9.70754899757488</v>
      </c>
      <c r="N42" s="22">
        <f t="shared" si="13"/>
        <v>3.901200367719448</v>
      </c>
      <c r="O42" s="22">
        <f t="shared" si="13"/>
        <v>36.477584999519216</v>
      </c>
      <c r="P42" s="22">
        <f t="shared" si="13"/>
        <v>5.200821032822928</v>
      </c>
      <c r="Q42" s="22">
        <f t="shared" si="13"/>
        <v>22.355858352858867</v>
      </c>
      <c r="R42" s="22">
        <f t="shared" si="13"/>
        <v>1.421537065481374</v>
      </c>
      <c r="S42" s="22">
        <f t="shared" si="13"/>
        <v>22.102430365385136</v>
      </c>
      <c r="T42" s="22">
        <f t="shared" si="13"/>
        <v>81.74327650302698</v>
      </c>
      <c r="U42" s="22">
        <f t="shared" si="13"/>
        <v>64.03552680939436</v>
      </c>
      <c r="V42" s="22">
        <f t="shared" si="13"/>
        <v>6.985191212454091</v>
      </c>
      <c r="W42" s="22">
        <f t="shared" si="13"/>
        <v>105.65951161875083</v>
      </c>
      <c r="X42" s="22">
        <f t="shared" si="13"/>
        <v>35.12157442557936</v>
      </c>
      <c r="Y42" s="22">
        <f t="shared" si="13"/>
        <v>4.508560477190118</v>
      </c>
      <c r="Z42" s="22">
        <f t="shared" si="13"/>
        <v>37.72000967742745</v>
      </c>
      <c r="AA42" t="s">
        <v>52</v>
      </c>
      <c r="AB42" s="7">
        <f>SUM(AB2:AB40)</f>
        <v>100</v>
      </c>
      <c r="AC42" s="7">
        <f>SUM(AC2:AC40)</f>
        <v>946.0000000000001</v>
      </c>
      <c r="AF42" s="22">
        <f>AF6+AF17+AF22+AF27+AF41</f>
        <v>18.381280623789763</v>
      </c>
    </row>
    <row r="43" spans="1:32" ht="13.5" thickBot="1">
      <c r="A43" s="30" t="s">
        <v>59</v>
      </c>
      <c r="B43" s="31"/>
      <c r="C43" s="32">
        <f>SUM(D43:Z43)+4</f>
        <v>950</v>
      </c>
      <c r="D43" s="33">
        <f aca="true" t="shared" si="14" ref="D43:Z43">ROUND(D42,0)</f>
        <v>60</v>
      </c>
      <c r="E43" s="33">
        <f t="shared" si="14"/>
        <v>96</v>
      </c>
      <c r="F43" s="33">
        <f t="shared" si="14"/>
        <v>123</v>
      </c>
      <c r="G43" s="36">
        <f t="shared" si="14"/>
        <v>2</v>
      </c>
      <c r="H43" s="33">
        <f t="shared" si="14"/>
        <v>206</v>
      </c>
      <c r="I43" s="36">
        <f t="shared" si="14"/>
        <v>2</v>
      </c>
      <c r="J43" s="33">
        <f t="shared" si="14"/>
        <v>7</v>
      </c>
      <c r="K43" s="33">
        <f t="shared" si="14"/>
        <v>10</v>
      </c>
      <c r="L43" s="33">
        <f t="shared" si="14"/>
        <v>3</v>
      </c>
      <c r="M43" s="33">
        <f t="shared" si="14"/>
        <v>10</v>
      </c>
      <c r="N43" s="33">
        <f t="shared" si="14"/>
        <v>4</v>
      </c>
      <c r="O43" s="33">
        <f t="shared" si="14"/>
        <v>36</v>
      </c>
      <c r="P43" s="33">
        <f t="shared" si="14"/>
        <v>5</v>
      </c>
      <c r="Q43" s="33">
        <f t="shared" si="14"/>
        <v>22</v>
      </c>
      <c r="R43" s="36">
        <f t="shared" si="14"/>
        <v>1</v>
      </c>
      <c r="S43" s="33">
        <f t="shared" si="14"/>
        <v>22</v>
      </c>
      <c r="T43" s="33">
        <f t="shared" si="14"/>
        <v>82</v>
      </c>
      <c r="U43" s="33">
        <f t="shared" si="14"/>
        <v>64</v>
      </c>
      <c r="V43" s="33">
        <f t="shared" si="14"/>
        <v>7</v>
      </c>
      <c r="W43" s="33">
        <f t="shared" si="14"/>
        <v>106</v>
      </c>
      <c r="X43" s="33">
        <f t="shared" si="14"/>
        <v>35</v>
      </c>
      <c r="Y43" s="33">
        <f t="shared" si="14"/>
        <v>5</v>
      </c>
      <c r="Z43" s="34">
        <f t="shared" si="14"/>
        <v>38</v>
      </c>
      <c r="AA43" t="s">
        <v>56</v>
      </c>
      <c r="AC43" s="29">
        <v>946</v>
      </c>
      <c r="AF43" s="34">
        <f>ROUND(AF42,0)</f>
        <v>18</v>
      </c>
    </row>
    <row r="44" spans="1:26" ht="12.75">
      <c r="A44" t="s">
        <v>60</v>
      </c>
      <c r="C44" s="22">
        <f>SUM(D44:Z44)</f>
        <v>931</v>
      </c>
      <c r="D44">
        <v>63</v>
      </c>
      <c r="E44">
        <v>97</v>
      </c>
      <c r="F44">
        <v>121</v>
      </c>
      <c r="G44">
        <v>3</v>
      </c>
      <c r="H44">
        <v>190</v>
      </c>
      <c r="I44">
        <v>3</v>
      </c>
      <c r="J44">
        <v>9</v>
      </c>
      <c r="K44">
        <v>8</v>
      </c>
      <c r="L44">
        <v>4</v>
      </c>
      <c r="M44">
        <v>10</v>
      </c>
      <c r="N44">
        <v>4</v>
      </c>
      <c r="O44">
        <v>36</v>
      </c>
      <c r="P44">
        <v>9</v>
      </c>
      <c r="Q44">
        <v>21</v>
      </c>
      <c r="R44">
        <v>3</v>
      </c>
      <c r="S44">
        <v>21</v>
      </c>
      <c r="T44">
        <v>83</v>
      </c>
      <c r="U44">
        <v>66</v>
      </c>
      <c r="V44">
        <v>5</v>
      </c>
      <c r="W44">
        <v>95</v>
      </c>
      <c r="X44">
        <v>38</v>
      </c>
      <c r="Y44">
        <v>6</v>
      </c>
      <c r="Z44">
        <v>36</v>
      </c>
    </row>
    <row r="45" spans="1:26" ht="13.5" thickBot="1">
      <c r="A45" t="s">
        <v>61</v>
      </c>
      <c r="D45" s="35">
        <f aca="true" t="shared" si="15" ref="D45:Z45">(D43/D44-1)</f>
        <v>-0.04761904761904767</v>
      </c>
      <c r="E45" s="35">
        <f t="shared" si="15"/>
        <v>-0.010309278350515427</v>
      </c>
      <c r="F45" s="35">
        <f t="shared" si="15"/>
        <v>0.016528925619834656</v>
      </c>
      <c r="G45" s="35">
        <f t="shared" si="15"/>
        <v>-0.33333333333333337</v>
      </c>
      <c r="H45" s="35">
        <f t="shared" si="15"/>
        <v>0.08421052631578951</v>
      </c>
      <c r="I45" s="35">
        <f t="shared" si="15"/>
        <v>-0.33333333333333337</v>
      </c>
      <c r="J45" s="35">
        <f t="shared" si="15"/>
        <v>-0.2222222222222222</v>
      </c>
      <c r="K45" s="35">
        <f t="shared" si="15"/>
        <v>0.25</v>
      </c>
      <c r="L45" s="35">
        <f t="shared" si="15"/>
        <v>-0.25</v>
      </c>
      <c r="M45" s="35">
        <f t="shared" si="15"/>
        <v>0</v>
      </c>
      <c r="N45" s="35">
        <f t="shared" si="15"/>
        <v>0</v>
      </c>
      <c r="O45" s="35">
        <f t="shared" si="15"/>
        <v>0</v>
      </c>
      <c r="P45" s="35">
        <f t="shared" si="15"/>
        <v>-0.4444444444444444</v>
      </c>
      <c r="Q45" s="35">
        <f t="shared" si="15"/>
        <v>0.04761904761904767</v>
      </c>
      <c r="R45" s="35">
        <f t="shared" si="15"/>
        <v>-0.6666666666666667</v>
      </c>
      <c r="S45" s="35">
        <f t="shared" si="15"/>
        <v>0.04761904761904767</v>
      </c>
      <c r="T45" s="35">
        <f t="shared" si="15"/>
        <v>-0.012048192771084376</v>
      </c>
      <c r="U45" s="35">
        <f t="shared" si="15"/>
        <v>-0.030303030303030276</v>
      </c>
      <c r="V45" s="35">
        <f t="shared" si="15"/>
        <v>0.3999999999999999</v>
      </c>
      <c r="W45" s="35">
        <f t="shared" si="15"/>
        <v>0.11578947368421044</v>
      </c>
      <c r="X45" s="35">
        <f t="shared" si="15"/>
        <v>-0.07894736842105265</v>
      </c>
      <c r="Y45" s="35">
        <f t="shared" si="15"/>
        <v>-0.16666666666666663</v>
      </c>
      <c r="Z45" s="35">
        <f t="shared" si="15"/>
        <v>0.05555555555555558</v>
      </c>
    </row>
    <row r="46" spans="1:18" ht="13.5" thickBot="1">
      <c r="A46" t="s">
        <v>62</v>
      </c>
      <c r="G46" s="33">
        <v>3</v>
      </c>
      <c r="I46" s="33">
        <v>3</v>
      </c>
      <c r="R46" s="33">
        <v>3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csizmadiaj</dc:creator>
  <cp:keywords/>
  <dc:description/>
  <cp:lastModifiedBy>József Csizmadia</cp:lastModifiedBy>
  <cp:lastPrinted>2007-01-05T12:07:05Z</cp:lastPrinted>
  <dcterms:created xsi:type="dcterms:W3CDTF">2007-01-04T14:06:14Z</dcterms:created>
  <dcterms:modified xsi:type="dcterms:W3CDTF">2007-02-12T11:09:02Z</dcterms:modified>
  <cp:category/>
  <cp:version/>
  <cp:contentType/>
  <cp:contentStatus/>
</cp:coreProperties>
</file>